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HARE\Backup_2022\Martina_doc\My Documents\RAZNA IZVJEŠĆA\GODIŠNJA FINAN.IZVJEŠĆA\2025\"/>
    </mc:Choice>
  </mc:AlternateContent>
  <bookViews>
    <workbookView xWindow="0" yWindow="0" windowWidth="28800" windowHeight="11130" activeTab="4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List1" sheetId="11" r:id="rId5"/>
  </sheets>
  <definedNames>
    <definedName name="_xlnm.Print_Area" localSheetId="1">' Račun prihoda i rashoda'!$A$1:$K$113</definedName>
    <definedName name="_xlnm.Print_Area" localSheetId="0">SAŽETAK!$A$1:$L$35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3" l="1"/>
  <c r="I109" i="3" l="1"/>
  <c r="I94" i="3"/>
  <c r="I97" i="3"/>
  <c r="I11" i="3" l="1"/>
  <c r="I15" i="3" l="1"/>
  <c r="J17" i="3"/>
  <c r="J12" i="3"/>
  <c r="J13" i="3"/>
  <c r="J14" i="3"/>
  <c r="I12" i="3"/>
  <c r="H37" i="5"/>
  <c r="G40" i="5"/>
  <c r="G41" i="5"/>
  <c r="I37" i="3"/>
  <c r="C25" i="5" l="1"/>
  <c r="C40" i="5"/>
  <c r="C7" i="5"/>
  <c r="G23" i="5"/>
  <c r="C22" i="5"/>
  <c r="K113" i="3"/>
  <c r="G10" i="3"/>
  <c r="H9" i="3"/>
  <c r="F12" i="3"/>
  <c r="I111" i="3" l="1"/>
  <c r="F111" i="3"/>
  <c r="F75" i="3"/>
  <c r="J57" i="3"/>
  <c r="F30" i="3"/>
  <c r="F17" i="3"/>
  <c r="J21" i="3" l="1"/>
  <c r="J25" i="3"/>
  <c r="J28" i="3"/>
  <c r="J29" i="3"/>
  <c r="J34" i="3"/>
  <c r="J35" i="3"/>
  <c r="H38" i="5" l="1"/>
  <c r="G38" i="5"/>
  <c r="H18" i="5"/>
  <c r="H20" i="5"/>
  <c r="G20" i="5"/>
  <c r="F92" i="3" l="1"/>
  <c r="F91" i="3" s="1"/>
  <c r="F95" i="3"/>
  <c r="F94" i="3" s="1"/>
  <c r="F37" i="3"/>
  <c r="F33" i="3"/>
  <c r="F27" i="3"/>
  <c r="F26" i="3" s="1"/>
  <c r="F24" i="3"/>
  <c r="F20" i="3"/>
  <c r="E35" i="5" l="1"/>
  <c r="D35" i="5"/>
  <c r="E40" i="5"/>
  <c r="E22" i="5"/>
  <c r="E17" i="5"/>
  <c r="F40" i="5"/>
  <c r="F22" i="5"/>
  <c r="I75" i="3"/>
  <c r="I53" i="3"/>
  <c r="I30" i="3"/>
  <c r="I33" i="3"/>
  <c r="J33" i="3" s="1"/>
  <c r="I27" i="3"/>
  <c r="J27" i="3" s="1"/>
  <c r="I24" i="3"/>
  <c r="J24" i="3" s="1"/>
  <c r="I20" i="3"/>
  <c r="J20" i="3" s="1"/>
  <c r="I17" i="3"/>
  <c r="G22" i="5" l="1"/>
  <c r="I26" i="3"/>
  <c r="H99" i="3"/>
  <c r="G99" i="3"/>
  <c r="H12" i="1" l="1"/>
  <c r="I12" i="1"/>
  <c r="J12" i="1"/>
  <c r="G12" i="1"/>
  <c r="K10" i="1"/>
  <c r="L13" i="1"/>
  <c r="L14" i="1"/>
  <c r="K12" i="1" l="1"/>
  <c r="L12" i="1"/>
  <c r="F36" i="3"/>
  <c r="F53" i="3"/>
  <c r="F17" i="5" l="1"/>
  <c r="I92" i="3"/>
  <c r="I91" i="3" s="1"/>
  <c r="I95" i="3"/>
  <c r="J79" i="3"/>
  <c r="J64" i="3"/>
  <c r="J51" i="3"/>
  <c r="I32" i="3"/>
  <c r="I36" i="3" l="1"/>
  <c r="I10" i="3"/>
  <c r="H9" i="8" l="1"/>
  <c r="G9" i="8"/>
  <c r="G10" i="8"/>
  <c r="C8" i="8"/>
  <c r="C7" i="8" s="1"/>
  <c r="F8" i="8"/>
  <c r="E8" i="8"/>
  <c r="E7" i="8" s="1"/>
  <c r="D8" i="8"/>
  <c r="D7" i="8" s="1"/>
  <c r="H8" i="8" l="1"/>
  <c r="G8" i="8"/>
  <c r="F7" i="8"/>
  <c r="H7" i="8" s="1"/>
  <c r="G7" i="8"/>
  <c r="L24" i="1"/>
  <c r="K24" i="1"/>
  <c r="J15" i="1"/>
  <c r="G15" i="1"/>
  <c r="H36" i="5"/>
  <c r="H33" i="5"/>
  <c r="H30" i="5"/>
  <c r="H27" i="5"/>
  <c r="H9" i="5"/>
  <c r="H12" i="5"/>
  <c r="H15" i="5"/>
  <c r="G36" i="5"/>
  <c r="G33" i="5"/>
  <c r="G30" i="5"/>
  <c r="G27" i="5"/>
  <c r="G9" i="5"/>
  <c r="G12" i="5"/>
  <c r="G15" i="5"/>
  <c r="G18" i="5"/>
  <c r="E26" i="5"/>
  <c r="E29" i="5"/>
  <c r="E32" i="5"/>
  <c r="E14" i="5"/>
  <c r="E11" i="5"/>
  <c r="E8" i="5"/>
  <c r="D17" i="5"/>
  <c r="C17" i="5"/>
  <c r="G17" i="5" s="1"/>
  <c r="D26" i="5"/>
  <c r="D29" i="5"/>
  <c r="D32" i="5"/>
  <c r="D14" i="5"/>
  <c r="D11" i="5"/>
  <c r="D8" i="5"/>
  <c r="C26" i="5"/>
  <c r="C29" i="5"/>
  <c r="C32" i="5"/>
  <c r="C35" i="5"/>
  <c r="F35" i="5"/>
  <c r="F26" i="5"/>
  <c r="F29" i="5"/>
  <c r="F32" i="5"/>
  <c r="C14" i="5"/>
  <c r="F14" i="5"/>
  <c r="F11" i="5"/>
  <c r="C11" i="5"/>
  <c r="F8" i="5"/>
  <c r="C8" i="5"/>
  <c r="E25" i="5" l="1"/>
  <c r="E7" i="5"/>
  <c r="F25" i="5"/>
  <c r="F7" i="5"/>
  <c r="H35" i="5"/>
  <c r="H32" i="5"/>
  <c r="H29" i="5"/>
  <c r="H14" i="5"/>
  <c r="D25" i="5"/>
  <c r="H26" i="5"/>
  <c r="H11" i="5"/>
  <c r="H8" i="5"/>
  <c r="D7" i="5"/>
  <c r="G8" i="5"/>
  <c r="G35" i="5"/>
  <c r="G32" i="5"/>
  <c r="G29" i="5"/>
  <c r="G26" i="5"/>
  <c r="G11" i="5"/>
  <c r="H17" i="5"/>
  <c r="G14" i="5"/>
  <c r="G16" i="1"/>
  <c r="G25" i="1" s="1"/>
  <c r="K13" i="1"/>
  <c r="K14" i="1"/>
  <c r="K15" i="1"/>
  <c r="H25" i="5" l="1"/>
  <c r="G25" i="5"/>
  <c r="G7" i="5"/>
  <c r="H7" i="5"/>
  <c r="L10" i="1" l="1"/>
  <c r="J16" i="1"/>
  <c r="J25" i="1" s="1"/>
  <c r="L25" i="1" l="1"/>
  <c r="K25" i="1"/>
  <c r="H10" i="3"/>
  <c r="K94" i="3"/>
  <c r="J45" i="3"/>
  <c r="J46" i="3"/>
  <c r="J47" i="3"/>
  <c r="J48" i="3"/>
  <c r="J50" i="3"/>
  <c r="J54" i="3"/>
  <c r="J55" i="3"/>
  <c r="J56" i="3"/>
  <c r="J59" i="3"/>
  <c r="J60" i="3"/>
  <c r="J61" i="3"/>
  <c r="J62" i="3"/>
  <c r="J63" i="3"/>
  <c r="J66" i="3"/>
  <c r="J67" i="3"/>
  <c r="J68" i="3"/>
  <c r="J69" i="3"/>
  <c r="J70" i="3"/>
  <c r="J71" i="3"/>
  <c r="J72" i="3"/>
  <c r="J73" i="3"/>
  <c r="J74" i="3"/>
  <c r="J78" i="3"/>
  <c r="J80" i="3"/>
  <c r="J81" i="3"/>
  <c r="J82" i="3"/>
  <c r="J83" i="3"/>
  <c r="J84" i="3"/>
  <c r="J87" i="3"/>
  <c r="J89" i="3"/>
  <c r="J102" i="3"/>
  <c r="J104" i="3"/>
  <c r="J108" i="3"/>
  <c r="J110" i="3"/>
  <c r="I101" i="3" l="1"/>
  <c r="F109" i="3"/>
  <c r="F100" i="3" s="1"/>
  <c r="I86" i="3"/>
  <c r="I85" i="3" s="1"/>
  <c r="K85" i="3" s="1"/>
  <c r="F86" i="3"/>
  <c r="I77" i="3"/>
  <c r="F65" i="3"/>
  <c r="I58" i="3"/>
  <c r="F58" i="3"/>
  <c r="I49" i="3"/>
  <c r="I44" i="3"/>
  <c r="F49" i="3"/>
  <c r="F44" i="3"/>
  <c r="K26" i="3"/>
  <c r="I23" i="3"/>
  <c r="K23" i="3" s="1"/>
  <c r="I19" i="3"/>
  <c r="F11" i="3"/>
  <c r="H42" i="3"/>
  <c r="I15" i="1" s="1"/>
  <c r="G42" i="3"/>
  <c r="I52" i="3" l="1"/>
  <c r="K52" i="3" s="1"/>
  <c r="F52" i="3"/>
  <c r="I100" i="3"/>
  <c r="I16" i="1"/>
  <c r="L15" i="1"/>
  <c r="G41" i="3"/>
  <c r="J101" i="3"/>
  <c r="J65" i="3"/>
  <c r="J58" i="3"/>
  <c r="J49" i="3"/>
  <c r="K32" i="3"/>
  <c r="J109" i="3"/>
  <c r="J86" i="3"/>
  <c r="F85" i="3"/>
  <c r="J85" i="3" s="1"/>
  <c r="J77" i="3"/>
  <c r="J53" i="3"/>
  <c r="I43" i="3"/>
  <c r="J44" i="3"/>
  <c r="F43" i="3"/>
  <c r="F32" i="3"/>
  <c r="J32" i="3" s="1"/>
  <c r="J26" i="3"/>
  <c r="F23" i="3"/>
  <c r="J23" i="3" s="1"/>
  <c r="F19" i="3"/>
  <c r="J19" i="3" s="1"/>
  <c r="K19" i="3"/>
  <c r="H41" i="3"/>
  <c r="F42" i="3" l="1"/>
  <c r="K100" i="3"/>
  <c r="I99" i="3"/>
  <c r="K99" i="3" s="1"/>
  <c r="K43" i="3"/>
  <c r="I42" i="3"/>
  <c r="K42" i="3" s="1"/>
  <c r="H15" i="1"/>
  <c r="F10" i="3"/>
  <c r="J10" i="3" s="1"/>
  <c r="J52" i="3"/>
  <c r="J100" i="3"/>
  <c r="F99" i="3"/>
  <c r="J43" i="3"/>
  <c r="K11" i="3"/>
  <c r="J11" i="3"/>
  <c r="G9" i="3"/>
  <c r="J99" i="3" l="1"/>
  <c r="H16" i="1"/>
  <c r="F9" i="3"/>
  <c r="I41" i="3"/>
  <c r="K41" i="3" s="1"/>
  <c r="J42" i="3"/>
  <c r="F41" i="3"/>
  <c r="I9" i="3"/>
  <c r="K9" i="3" s="1"/>
  <c r="K10" i="3"/>
  <c r="J41" i="3" l="1"/>
  <c r="J9" i="3"/>
</calcChain>
</file>

<file path=xl/sharedStrings.xml><?xml version="1.0" encoding="utf-8"?>
<sst xmlns="http://schemas.openxmlformats.org/spreadsheetml/2006/main" count="224" uniqueCount="164">
  <si>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</si>
  <si>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</si>
  <si>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</si>
  <si>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</si>
  <si>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</si>
  <si>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</si>
  <si>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</si>
  <si>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</si>
  <si>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</si>
  <si>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</si>
  <si>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</si>
  <si>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</si>
  <si>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</si>
  <si>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</si>
  <si>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</si>
  <si>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</si>
  <si>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</si>
  <si>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</si>
  <si>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</si>
  <si>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</si>
  <si>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</si>
  <si>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</si>
  <si>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</si>
  <si>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</si>
  <si>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</si>
  <si>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</si>
  <si>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</si>
  <si>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</si>
  <si>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</si>
  <si>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</si>
  <si>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</si>
  <si>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</si>
  <si>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</si>
  <si>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</si>
  <si>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</si>
  <si>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</si>
  <si>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</si>
  <si>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</si>
  <si>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</si>
  <si>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</si>
  <si>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</si>
  <si>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</si>
  <si>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</si>
  <si>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</si>
  <si>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</si>
  <si>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</si>
  <si>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</si>
  <si>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Pomoći prorač.korisnicima iz proračuna koji im nije nadležan</t>
  </si>
  <si>
    <t>Tekuće pomoći  prorač.korisnicima iz proračuna koji im nije nadležan</t>
  </si>
  <si>
    <t>Prihodi od imovine</t>
  </si>
  <si>
    <t>Prihodi od financ.imovine</t>
  </si>
  <si>
    <t>Kamate na oročena sredstva i depozite po viđenju</t>
  </si>
  <si>
    <t>Prihodi od upravnih i admin.prostojbi pristojbi po posebnim propisima i naknada</t>
  </si>
  <si>
    <t>Prihodi po posebnim propisima</t>
  </si>
  <si>
    <t>Ostali nespomenuti prihodi</t>
  </si>
  <si>
    <t>Prihodi od pruženih usluga</t>
  </si>
  <si>
    <t>Prihodi od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</si>
  <si>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</si>
  <si>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</si>
  <si>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Naknade za prijevoz, za rad na terenu i odvojeni život</t>
  </si>
  <si>
    <t>Stručno usavršavanje zaposlenika</t>
  </si>
  <si>
    <t xml:space="preserve">Rashodi za materijal i energiju 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</si>
  <si>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</si>
  <si>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</si>
  <si>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</si>
  <si>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</si>
  <si>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</si>
  <si>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</si>
  <si>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 xml:space="preserve">Rashodi za usluge 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</si>
  <si>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</si>
  <si>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</si>
  <si>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</si>
  <si>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</si>
  <si>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</si>
  <si>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</si>
  <si>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</si>
  <si>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</si>
  <si>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</si>
  <si>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 (šifre 3291 do 3299)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</si>
  <si>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</si>
  <si>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</si>
  <si>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</si>
  <si>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</si>
  <si>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</si>
  <si>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 xml:space="preserve">Ostali nespomenuti rashodi poslovanja </t>
  </si>
  <si>
    <t>Bankarske usluge i usluge platnog prometa</t>
  </si>
  <si>
    <t>Negativne tečajne razlike i razlike zbog primjene valutne klauzule</t>
  </si>
  <si>
    <t xml:space="preserve">Zatezne kamate </t>
  </si>
  <si>
    <t>Ostali nespomenuti financijski rashodi</t>
  </si>
  <si>
    <t xml:space="preserve">Financijski rashodi </t>
  </si>
  <si>
    <t xml:space="preserve">Ostali financijski rashodi </t>
  </si>
  <si>
    <t xml:space="preserve">Rashodi za nabavu proizvedene dugotrajne imovine </t>
  </si>
  <si>
    <t>Postrojenja i oprema (šifre 4221 do 4228)</t>
  </si>
  <si>
    <t>Uredska oprema i namještaj</t>
  </si>
  <si>
    <t>Komunikacijska oprema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</si>
  <si>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</si>
  <si>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</si>
  <si>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</si>
  <si>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</si>
  <si>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</si>
  <si>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>Knjige, umjetnička djela i ostale izložbene vrijednosti (šifre 4241 do 4244)</t>
  </si>
  <si>
    <t xml:space="preserve">Knjige </t>
  </si>
  <si>
    <t>4241</t>
  </si>
  <si>
    <t>Ostali rashodi (šifre 381+382+383+386)</t>
  </si>
  <si>
    <t>Tekuće pomoći od izvanproračunskih korisnika</t>
  </si>
  <si>
    <t xml:space="preserve">Prihodi od zateznih kamata </t>
  </si>
  <si>
    <t>Plaće za prekovremeni rad</t>
  </si>
  <si>
    <t>Plaće za posebne uvjete rada</t>
  </si>
  <si>
    <t>Ostali rashodi za zaposlene</t>
  </si>
  <si>
    <t>Doprinosi na plaće (šifre 3131 do 3133)</t>
  </si>
  <si>
    <t>Doprinosi za obvezno zdravstveno osiguranje</t>
  </si>
  <si>
    <t>Doprinosi za obvezno osiguranje u slučaju nezaposlenosti</t>
  </si>
  <si>
    <t>3296</t>
  </si>
  <si>
    <t>Troškovi sudskih postupaka</t>
  </si>
  <si>
    <t>11 Opći prihodi i primici - prihodi od osnivača</t>
  </si>
  <si>
    <t>4 Prihodi za posebne namjene</t>
  </si>
  <si>
    <t>43 Ostali prihodi za posebne namjene</t>
  </si>
  <si>
    <t>5 Pomoći</t>
  </si>
  <si>
    <t>52 Ostale pomoći - pomoći iz državnog proračuna i izvanproračunskih korisnika</t>
  </si>
  <si>
    <t>55 Pomoći od izvanproračunskih korisnika</t>
  </si>
  <si>
    <t xml:space="preserve">52 Ostale pomoći - pomoći iz državnog proračuna </t>
  </si>
  <si>
    <t>56 Pomoći temeljem prijenosa EU sredstava</t>
  </si>
  <si>
    <t xml:space="preserve">Pomoći od izvanproračunskih korisnika </t>
  </si>
  <si>
    <t>09 Obrazovanje</t>
  </si>
  <si>
    <t>092 Srednjoškolsko obrazovanje</t>
  </si>
  <si>
    <t>096 Dodatne usluge u obrazovanju</t>
  </si>
  <si>
    <t>Kazne, upravne mjere i ostali prihodi</t>
  </si>
  <si>
    <t>Ostali prihodi</t>
  </si>
  <si>
    <t>Pomoći temeljem prijenosa EU sredstava</t>
  </si>
  <si>
    <t>Tekuće pomoći iz državnog proračuna temeljem prijenosa EU sredstava</t>
  </si>
  <si>
    <t>Kapitalne pomoći  prorač.korisnicima iz proračuna koji im nije nadležan</t>
  </si>
  <si>
    <t>Prihodi iz nadležnog proračuna za financiranje rashoda za nabavu nefinancijske imovine</t>
  </si>
  <si>
    <t>Naknade građanima i kućanstvima na temelju osiguranja i druge naknade</t>
  </si>
  <si>
    <t>Naknade građanima i kućanstvima u naravi</t>
  </si>
  <si>
    <t>Ostale naknade građanima i kućanstvima iz proračuna</t>
  </si>
  <si>
    <t>3722</t>
  </si>
  <si>
    <t>3214</t>
  </si>
  <si>
    <t>Ostale naknade troškova zaposlenima</t>
  </si>
  <si>
    <t xml:space="preserve">OSTVARENJE/IZVRŠENJE 
1.-12.2024. </t>
  </si>
  <si>
    <t xml:space="preserve">OSTVARENJE/ IZVRŠENJE 
1.-12.2024. </t>
  </si>
  <si>
    <t>Rashodi za dodatna ulaganja na nefinancijskoj imovini</t>
  </si>
  <si>
    <t>Dodatna ulaganja na građevinskom objektima</t>
  </si>
  <si>
    <t xml:space="preserve"> IZVRŠENJE 
1.-12.2024. </t>
  </si>
  <si>
    <t>Donacije od pravnih i fizičkih osoba izvan općeg proračuna</t>
  </si>
  <si>
    <t>Kapitalne donacije</t>
  </si>
  <si>
    <t>Naknade troškova osobama izvan radnog odnosa</t>
  </si>
  <si>
    <t>3241</t>
  </si>
  <si>
    <t>Nematerijalna proizvedena imovina</t>
  </si>
  <si>
    <t>4262</t>
  </si>
  <si>
    <t>Ulaganja u računalne programe</t>
  </si>
  <si>
    <t>6 Donacije</t>
  </si>
  <si>
    <t>61 Donacije</t>
  </si>
  <si>
    <t>IZVRŠENJE FINANCIJSKOG PLANA PRORAČUNSKOG KORISNIKA LOKALNOG PRORAČUNA
ZA  2025. GODINU</t>
  </si>
  <si>
    <t>IZVORNI PLAN ILI REBALANS 2025.*</t>
  </si>
  <si>
    <t>TEKUĆI PLAN 2025.*</t>
  </si>
  <si>
    <t xml:space="preserve">OSTVARENJE/IZVRŠENJE 
1.-12.2025. </t>
  </si>
  <si>
    <t xml:space="preserve">OSTVARENJE/ IZVRŠENJE 
1.-12.2025. </t>
  </si>
  <si>
    <t xml:space="preserve"> IZVRŠENJE 
1.-12.2025. </t>
  </si>
  <si>
    <t>RAČUN PRIHODA I RASHODA</t>
  </si>
  <si>
    <t>3811</t>
  </si>
  <si>
    <t>Tekuće donacije u novcu</t>
  </si>
  <si>
    <t>Ostale kazne</t>
  </si>
  <si>
    <t xml:space="preserve">Tekuće donacije </t>
  </si>
  <si>
    <t>Kazne, penali i naknade štete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</si>
</sst>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9"/>
      <color theme="1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80"/>
      </right>
      <top style="thin">
        <color rgb="FFC0C0C0"/>
      </top>
      <bottom/>
      <diagonal/>
    </border>
    <border>
      <left style="thin">
        <color rgb="FF000080"/>
      </left>
      <right style="thin">
        <color rgb="FF000080"/>
      </right>
      <top style="thin">
        <color rgb="FFC0C0C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50">
    <xf numFmtId="0" fontId="0" fillId="0" borderId="0" xfId="0"/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4" fillId="0" borderId="5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6" fillId="3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6" fillId="3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/>
    <xf numFmtId="4" fontId="0" fillId="0" borderId="0" xfId="0" applyNumberFormat="1"/>
    <xf numFmtId="4" fontId="3" fillId="2" borderId="3" xfId="0" applyNumberFormat="1" applyFont="1" applyFill="1" applyBorder="1" applyAlignment="1" applyProtection="1">
      <alignment horizontal="right" wrapText="1"/>
    </xf>
    <xf numFmtId="4" fontId="19" fillId="0" borderId="3" xfId="0" applyNumberFormat="1" applyFont="1" applyBorder="1"/>
    <xf numFmtId="4" fontId="19" fillId="0" borderId="0" xfId="0" applyNumberFormat="1" applyFont="1"/>
    <xf numFmtId="0" fontId="8" fillId="2" borderId="8" xfId="0" quotePrefix="1" applyFont="1" applyFill="1" applyBorder="1" applyAlignment="1">
      <alignment horizontal="left" vertical="center"/>
    </xf>
    <xf numFmtId="0" fontId="10" fillId="2" borderId="8" xfId="0" quotePrefix="1" applyFont="1" applyFill="1" applyBorder="1" applyAlignment="1">
      <alignment horizontal="left" vertical="center"/>
    </xf>
    <xf numFmtId="49" fontId="17" fillId="0" borderId="9" xfId="0" applyNumberFormat="1" applyFont="1" applyFill="1" applyBorder="1" applyAlignment="1" applyProtection="1">
      <alignment horizontal="left" vertical="top" wrapText="1"/>
    </xf>
    <xf numFmtId="4" fontId="3" fillId="2" borderId="8" xfId="0" applyNumberFormat="1" applyFont="1" applyFill="1" applyBorder="1" applyAlignment="1">
      <alignment horizontal="right"/>
    </xf>
    <xf numFmtId="49" fontId="19" fillId="0" borderId="3" xfId="0" applyNumberFormat="1" applyFont="1" applyFill="1" applyBorder="1" applyAlignment="1" applyProtection="1">
      <alignment horizontal="left" vertical="top" wrapText="1"/>
    </xf>
    <xf numFmtId="49" fontId="19" fillId="0" borderId="3" xfId="0" applyNumberFormat="1" applyFont="1" applyFill="1" applyBorder="1" applyAlignment="1" applyProtection="1">
      <alignment horizontal="left" vertical="center" wrapText="1"/>
    </xf>
    <xf numFmtId="49" fontId="19" fillId="0" borderId="3" xfId="0" applyNumberFormat="1" applyFont="1" applyFill="1" applyBorder="1" applyAlignment="1" applyProtection="1">
      <alignment horizontal="left" vertical="center" wrapText="1" shrinkToFit="1"/>
    </xf>
    <xf numFmtId="4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49" fontId="18" fillId="0" borderId="3" xfId="0" applyNumberFormat="1" applyFont="1" applyFill="1" applyBorder="1" applyAlignment="1" applyProtection="1">
      <alignment horizontal="left" vertical="center" wrapText="1" shrinkToFit="1"/>
    </xf>
    <xf numFmtId="4" fontId="18" fillId="0" borderId="3" xfId="0" applyNumberFormat="1" applyFont="1" applyBorder="1"/>
    <xf numFmtId="4" fontId="6" fillId="2" borderId="3" xfId="0" applyNumberFormat="1" applyFont="1" applyFill="1" applyBorder="1" applyAlignment="1" applyProtection="1">
      <alignment horizontal="right" wrapText="1"/>
    </xf>
    <xf numFmtId="49" fontId="18" fillId="0" borderId="3" xfId="0" applyNumberFormat="1" applyFont="1" applyFill="1" applyBorder="1" applyAlignment="1" applyProtection="1">
      <alignment horizontal="left" vertical="top" wrapText="1"/>
    </xf>
    <xf numFmtId="0" fontId="10" fillId="2" borderId="3" xfId="0" quotePrefix="1" applyFont="1" applyFill="1" applyBorder="1" applyAlignment="1">
      <alignment horizontal="left" vertical="center" wrapText="1"/>
    </xf>
    <xf numFmtId="49" fontId="21" fillId="0" borderId="7" xfId="0" applyNumberFormat="1" applyFont="1" applyFill="1" applyBorder="1" applyAlignment="1" applyProtection="1">
      <alignment horizontal="left" vertical="center" wrapText="1"/>
    </xf>
    <xf numFmtId="49" fontId="21" fillId="0" borderId="3" xfId="0" applyNumberFormat="1" applyFont="1" applyFill="1" applyBorder="1" applyAlignment="1" applyProtection="1">
      <alignment horizontal="left" vertical="center" wrapText="1"/>
    </xf>
    <xf numFmtId="49" fontId="21" fillId="0" borderId="10" xfId="0" applyNumberFormat="1" applyFont="1" applyFill="1" applyBorder="1" applyAlignment="1" applyProtection="1">
      <alignment horizontal="left" vertical="center" wrapText="1"/>
    </xf>
    <xf numFmtId="49" fontId="21" fillId="0" borderId="6" xfId="0" applyNumberFormat="1" applyFont="1" applyFill="1" applyBorder="1" applyAlignment="1" applyProtection="1">
      <alignment horizontal="left" vertical="top" wrapText="1"/>
    </xf>
    <xf numFmtId="4" fontId="19" fillId="0" borderId="8" xfId="0" applyNumberFormat="1" applyFont="1" applyBorder="1"/>
    <xf numFmtId="49" fontId="18" fillId="0" borderId="3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4" fontId="22" fillId="0" borderId="3" xfId="0" applyNumberFormat="1" applyFont="1" applyBorder="1"/>
    <xf numFmtId="4" fontId="10" fillId="2" borderId="3" xfId="0" applyNumberFormat="1" applyFont="1" applyFill="1" applyBorder="1" applyAlignment="1" applyProtection="1">
      <alignment vertical="center" wrapText="1"/>
    </xf>
    <xf numFmtId="0" fontId="18" fillId="0" borderId="0" xfId="0" applyFont="1" applyAlignment="1">
      <alignment vertical="top" wrapText="1"/>
    </xf>
    <xf numFmtId="0" fontId="19" fillId="0" borderId="0" xfId="0" applyFont="1"/>
    <xf numFmtId="0" fontId="23" fillId="0" borderId="3" xfId="0" applyFont="1" applyBorder="1" applyAlignment="1">
      <alignment vertical="top" wrapText="1"/>
    </xf>
    <xf numFmtId="4" fontId="18" fillId="0" borderId="3" xfId="0" applyNumberFormat="1" applyFont="1" applyBorder="1" applyAlignment="1">
      <alignment vertical="top" wrapText="1"/>
    </xf>
    <xf numFmtId="4" fontId="19" fillId="0" borderId="3" xfId="0" applyNumberFormat="1" applyFont="1" applyBorder="1" applyAlignment="1">
      <alignment vertical="top" wrapText="1"/>
    </xf>
    <xf numFmtId="4" fontId="1" fillId="0" borderId="0" xfId="0" applyNumberFormat="1" applyFont="1"/>
    <xf numFmtId="4" fontId="6" fillId="0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1" fillId="0" borderId="3" xfId="0" applyNumberFormat="1" applyFont="1" applyBorder="1"/>
    <xf numFmtId="4" fontId="6" fillId="2" borderId="11" xfId="0" applyNumberFormat="1" applyFont="1" applyFill="1" applyBorder="1" applyAlignment="1">
      <alignment horizontal="right"/>
    </xf>
    <xf numFmtId="4" fontId="0" fillId="0" borderId="0" xfId="0" applyNumberFormat="1" applyBorder="1"/>
    <xf numFmtId="0" fontId="0" fillId="0" borderId="0" xfId="0" applyBorder="1"/>
    <xf numFmtId="0" fontId="1" fillId="0" borderId="0" xfId="0" applyFont="1" applyBorder="1"/>
    <xf numFmtId="4" fontId="19" fillId="0" borderId="0" xfId="0" applyNumberFormat="1" applyFont="1" applyFill="1" applyBorder="1"/>
    <xf numFmtId="4" fontId="15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4" fontId="10" fillId="2" borderId="3" xfId="0" applyNumberFormat="1" applyFont="1" applyFill="1" applyBorder="1" applyAlignment="1" applyProtection="1">
      <alignment vertical="center"/>
    </xf>
    <xf numFmtId="4" fontId="8" fillId="2" borderId="3" xfId="0" applyNumberFormat="1" applyFont="1" applyFill="1" applyBorder="1" applyAlignment="1" applyProtection="1">
      <alignment vertical="center" wrapText="1"/>
    </xf>
    <xf numFmtId="4" fontId="8" fillId="2" borderId="3" xfId="0" applyNumberFormat="1" applyFont="1" applyFill="1" applyBorder="1" applyAlignment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6" fillId="2" borderId="3" xfId="0" quotePrefix="1" applyNumberFormat="1" applyFont="1" applyFill="1" applyBorder="1" applyAlignment="1" applyProtection="1">
      <alignment horizontal="center" vertical="center" wrapText="1"/>
    </xf>
    <xf numFmtId="0" fontId="16" fillId="2" borderId="3" xfId="0" quotePrefix="1" applyNumberFormat="1" applyFont="1" applyFill="1" applyBorder="1" applyAlignment="1" applyProtection="1">
      <alignment horizontal="center" vertical="center"/>
    </xf>
    <xf numFmtId="4" fontId="10" fillId="2" borderId="3" xfId="0" applyNumberFormat="1" applyFont="1" applyFill="1" applyBorder="1" applyAlignment="1" applyProtection="1">
      <alignment horizontal="left" vertical="center" wrapText="1"/>
    </xf>
    <xf numFmtId="4" fontId="6" fillId="2" borderId="3" xfId="0" quotePrefix="1" applyNumberFormat="1" applyFont="1" applyFill="1" applyBorder="1" applyAlignment="1">
      <alignment horizontal="left" wrapText="1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left" vertical="center" wrapText="1"/>
    </xf>
    <xf numFmtId="4" fontId="7" fillId="2" borderId="3" xfId="0" applyNumberFormat="1" applyFont="1" applyFill="1" applyBorder="1" applyAlignment="1" applyProtection="1">
      <alignment wrapText="1"/>
    </xf>
    <xf numFmtId="4" fontId="5" fillId="2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 applyProtection="1">
      <alignment vertical="center"/>
    </xf>
    <xf numFmtId="4" fontId="3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0" fontId="19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9" fillId="0" borderId="3" xfId="0" applyFont="1" applyBorder="1"/>
    <xf numFmtId="0" fontId="0" fillId="0" borderId="0" xfId="0" applyFont="1"/>
    <xf numFmtId="4" fontId="0" fillId="0" borderId="0" xfId="0" applyNumberFormat="1" applyFont="1"/>
    <xf numFmtId="0" fontId="16" fillId="2" borderId="12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Alignment="1">
      <alignment horizontal="left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16" fillId="2" borderId="1" xfId="0" quotePrefix="1" applyFont="1" applyFill="1" applyBorder="1" applyAlignment="1">
      <alignment horizontal="center" vertical="center" wrapText="1"/>
    </xf>
    <xf numFmtId="0" fontId="16" fillId="2" borderId="2" xfId="0" quotePrefix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left" vertical="center" wrapText="1"/>
    </xf>
    <xf numFmtId="0" fontId="6" fillId="2" borderId="1" xfId="0" quotePrefix="1" applyFont="1" applyFill="1" applyBorder="1" applyAlignment="1">
      <alignment horizontal="left" wrapText="1"/>
    </xf>
    <xf numFmtId="0" fontId="6" fillId="2" borderId="2" xfId="0" quotePrefix="1" applyFont="1" applyFill="1" applyBorder="1" applyAlignment="1">
      <alignment horizontal="left" wrapText="1"/>
    </xf>
    <xf numFmtId="0" fontId="6" fillId="2" borderId="4" xfId="0" quotePrefix="1" applyFont="1" applyFill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8" fillId="2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left" vertical="center"/>
    </xf>
    <xf numFmtId="0" fontId="10" fillId="2" borderId="1" xfId="0" quotePrefix="1" applyNumberFormat="1" applyFont="1" applyFill="1" applyBorder="1" applyAlignment="1" applyProtection="1">
      <alignment horizontal="left" vertical="center" wrapText="1"/>
    </xf>
    <xf numFmtId="4" fontId="10" fillId="2" borderId="1" xfId="0" quotePrefix="1" applyNumberFormat="1" applyFont="1" applyFill="1" applyBorder="1" applyAlignment="1" applyProtection="1">
      <alignment horizontal="left" vertical="center" wrapText="1"/>
    </xf>
    <xf numFmtId="4" fontId="8" fillId="2" borderId="2" xfId="0" applyNumberFormat="1" applyFont="1" applyFill="1" applyBorder="1" applyAlignment="1" applyProtection="1">
      <alignment vertical="center" wrapText="1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0" fontId="16" fillId="3" borderId="2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"/>
  <sheetViews>
    <sheetView workbookViewId="0">
      <selection activeCell="J14" sqref="J14"/>
    </sheetView>
  </sheetViews>
  <sheetFormatPr defaultRowHeight="15" x14ac:dyDescent="0.25"/>
  <cols>
    <col min="6" max="6" width="17" customWidth="1"/>
    <col min="7" max="10" width="25.28515625" customWidth="1"/>
    <col min="11" max="12" width="15.7109375" customWidth="1"/>
    <col min="13" max="13" width="25.28515625" customWidth="1"/>
    <col min="14" max="14" width="12.140625" customWidth="1"/>
    <col min="15" max="15" width="10.140625" bestFit="1" customWidth="1"/>
  </cols>
  <sheetData>
    <row r="1" spans="2:15" ht="42" customHeight="1" x14ac:dyDescent="0.25">
      <c r="B1" s="127" t="s">
        <v>152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24"/>
    </row>
    <row r="2" spans="2:15" ht="18" customHeight="1" x14ac:dyDescent="0.25">
      <c r="B2" s="3"/>
      <c r="C2" s="3"/>
      <c r="D2" s="3"/>
      <c r="E2" s="3"/>
      <c r="F2" s="3"/>
      <c r="G2" s="14"/>
      <c r="H2" s="3"/>
      <c r="I2" s="14"/>
      <c r="J2" s="3"/>
      <c r="K2" s="3"/>
      <c r="L2" s="14"/>
      <c r="M2" s="3"/>
    </row>
    <row r="3" spans="2:15" ht="15.75" customHeight="1" x14ac:dyDescent="0.25">
      <c r="B3" s="127" t="s">
        <v>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23"/>
    </row>
    <row r="4" spans="2:15" ht="18" x14ac:dyDescent="0.25">
      <c r="B4" s="3"/>
      <c r="C4" s="3"/>
      <c r="D4" s="3"/>
      <c r="E4" s="3"/>
      <c r="F4" s="3"/>
      <c r="G4" s="14"/>
      <c r="H4" s="3"/>
      <c r="I4" s="14"/>
      <c r="J4" s="3"/>
      <c r="K4" s="3"/>
      <c r="L4" s="14"/>
      <c r="M4" s="4"/>
    </row>
    <row r="5" spans="2:15" ht="18" customHeight="1" x14ac:dyDescent="0.25">
      <c r="B5" s="127" t="s">
        <v>40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22"/>
    </row>
    <row r="6" spans="2:15" ht="18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22"/>
    </row>
    <row r="7" spans="2:15" ht="18" customHeight="1" x14ac:dyDescent="0.25">
      <c r="B7" s="116" t="s">
        <v>46</v>
      </c>
      <c r="C7" s="116"/>
      <c r="D7" s="116"/>
      <c r="E7" s="116"/>
      <c r="F7" s="116"/>
      <c r="G7" s="5"/>
      <c r="H7" s="6"/>
      <c r="I7" s="6"/>
      <c r="J7" s="6"/>
      <c r="K7" s="28"/>
      <c r="L7" s="28"/>
    </row>
    <row r="8" spans="2:15" ht="25.5" x14ac:dyDescent="0.25">
      <c r="B8" s="134" t="s">
        <v>7</v>
      </c>
      <c r="C8" s="134"/>
      <c r="D8" s="134"/>
      <c r="E8" s="134"/>
      <c r="F8" s="134"/>
      <c r="G8" s="26" t="s">
        <v>138</v>
      </c>
      <c r="H8" s="26" t="s">
        <v>153</v>
      </c>
      <c r="I8" s="26" t="s">
        <v>154</v>
      </c>
      <c r="J8" s="26" t="s">
        <v>155</v>
      </c>
      <c r="K8" s="26" t="s">
        <v>17</v>
      </c>
      <c r="L8" s="26" t="s">
        <v>38</v>
      </c>
      <c r="M8" s="45"/>
      <c r="N8" s="45"/>
      <c r="O8" s="45"/>
    </row>
    <row r="9" spans="2:15" x14ac:dyDescent="0.25">
      <c r="B9" s="135">
        <v>1</v>
      </c>
      <c r="C9" s="135"/>
      <c r="D9" s="135"/>
      <c r="E9" s="135"/>
      <c r="F9" s="136"/>
      <c r="G9" s="32">
        <v>2</v>
      </c>
      <c r="H9" s="31">
        <v>3</v>
      </c>
      <c r="I9" s="31">
        <v>4</v>
      </c>
      <c r="J9" s="31">
        <v>5</v>
      </c>
      <c r="K9" s="31" t="s">
        <v>30</v>
      </c>
      <c r="L9" s="31" t="s">
        <v>31</v>
      </c>
      <c r="M9" s="45"/>
      <c r="N9" s="45"/>
      <c r="O9" s="45"/>
    </row>
    <row r="10" spans="2:15" x14ac:dyDescent="0.25">
      <c r="B10" s="130" t="s">
        <v>19</v>
      </c>
      <c r="C10" s="131"/>
      <c r="D10" s="131"/>
      <c r="E10" s="131"/>
      <c r="F10" s="132"/>
      <c r="G10" s="105">
        <v>4053863.86</v>
      </c>
      <c r="H10" s="106">
        <v>4248600</v>
      </c>
      <c r="I10" s="106">
        <v>4270100</v>
      </c>
      <c r="J10" s="106">
        <v>4277054.1399999997</v>
      </c>
      <c r="K10" s="79">
        <f>J10/G10*100</f>
        <v>105.5056185335242</v>
      </c>
      <c r="L10" s="79">
        <f>J10/I10*100</f>
        <v>100.16285660757359</v>
      </c>
      <c r="M10" s="45"/>
      <c r="N10" s="45"/>
      <c r="O10" s="45"/>
    </row>
    <row r="11" spans="2:15" x14ac:dyDescent="0.25">
      <c r="B11" s="133" t="s">
        <v>18</v>
      </c>
      <c r="C11" s="132"/>
      <c r="D11" s="132"/>
      <c r="E11" s="132"/>
      <c r="F11" s="132"/>
      <c r="G11" s="25"/>
      <c r="H11" s="107"/>
      <c r="I11" s="107"/>
      <c r="J11" s="107"/>
      <c r="K11" s="79"/>
      <c r="L11" s="79"/>
      <c r="M11" s="45"/>
      <c r="N11" s="45"/>
      <c r="O11" s="45"/>
    </row>
    <row r="12" spans="2:15" x14ac:dyDescent="0.25">
      <c r="B12" s="118" t="s">
        <v>0</v>
      </c>
      <c r="C12" s="119"/>
      <c r="D12" s="119"/>
      <c r="E12" s="119"/>
      <c r="F12" s="129"/>
      <c r="G12" s="89">
        <f>SUM(G10:G11)</f>
        <v>4053863.86</v>
      </c>
      <c r="H12" s="89">
        <f t="shared" ref="H12:J12" si="0">SUM(H10:H11)</f>
        <v>4248600</v>
      </c>
      <c r="I12" s="89">
        <f t="shared" si="0"/>
        <v>4270100</v>
      </c>
      <c r="J12" s="89">
        <f t="shared" si="0"/>
        <v>4277054.1399999997</v>
      </c>
      <c r="K12" s="56">
        <f>J12/G12*100</f>
        <v>105.5056185335242</v>
      </c>
      <c r="L12" s="56">
        <f>J12/I12*100</f>
        <v>100.16285660757359</v>
      </c>
      <c r="M12" s="82"/>
      <c r="N12" s="45"/>
      <c r="O12" s="45"/>
    </row>
    <row r="13" spans="2:15" s="45" customFormat="1" x14ac:dyDescent="0.25">
      <c r="B13" s="140" t="s">
        <v>20</v>
      </c>
      <c r="C13" s="141"/>
      <c r="D13" s="141"/>
      <c r="E13" s="141"/>
      <c r="F13" s="141"/>
      <c r="G13" s="90">
        <v>3525168.36</v>
      </c>
      <c r="H13" s="90">
        <v>4184800</v>
      </c>
      <c r="I13" s="43">
        <v>4195200</v>
      </c>
      <c r="J13" s="43">
        <v>3967867.61</v>
      </c>
      <c r="K13" s="56">
        <f t="shared" ref="K13:K15" si="1">J13/G13*100</f>
        <v>112.55824416851399</v>
      </c>
      <c r="L13" s="56">
        <f t="shared" ref="L13:L15" si="2">J13/I13*100</f>
        <v>94.581131054538517</v>
      </c>
    </row>
    <row r="14" spans="2:15" x14ac:dyDescent="0.25">
      <c r="B14" s="138" t="s">
        <v>21</v>
      </c>
      <c r="C14" s="129"/>
      <c r="D14" s="129"/>
      <c r="E14" s="129"/>
      <c r="F14" s="129"/>
      <c r="G14" s="91">
        <v>53855.07</v>
      </c>
      <c r="H14" s="43">
        <v>445200</v>
      </c>
      <c r="I14" s="43">
        <v>456300</v>
      </c>
      <c r="J14" s="43">
        <v>109672.38</v>
      </c>
      <c r="K14" s="56">
        <f t="shared" si="1"/>
        <v>203.64355667906477</v>
      </c>
      <c r="L14" s="56">
        <f t="shared" si="2"/>
        <v>24.035147928994082</v>
      </c>
      <c r="M14" s="45"/>
      <c r="N14" s="45"/>
      <c r="O14" s="45"/>
    </row>
    <row r="15" spans="2:15" x14ac:dyDescent="0.25">
      <c r="B15" s="92" t="s">
        <v>1</v>
      </c>
      <c r="C15" s="93"/>
      <c r="D15" s="93"/>
      <c r="E15" s="93"/>
      <c r="F15" s="93"/>
      <c r="G15" s="89">
        <f>SUM(G13:G14)</f>
        <v>3579023.4299999997</v>
      </c>
      <c r="H15" s="89">
        <f t="shared" ref="H15:J15" si="3">SUM(H13:H14)</f>
        <v>4630000</v>
      </c>
      <c r="I15" s="89">
        <f t="shared" si="3"/>
        <v>4651500</v>
      </c>
      <c r="J15" s="89">
        <f t="shared" si="3"/>
        <v>4077539.9899999998</v>
      </c>
      <c r="K15" s="56">
        <f t="shared" si="1"/>
        <v>113.92884315373146</v>
      </c>
      <c r="L15" s="56">
        <f t="shared" si="2"/>
        <v>87.660754380307424</v>
      </c>
      <c r="M15" s="45"/>
      <c r="N15" s="45"/>
      <c r="O15" s="45"/>
    </row>
    <row r="16" spans="2:15" x14ac:dyDescent="0.25">
      <c r="B16" s="139" t="s">
        <v>2</v>
      </c>
      <c r="C16" s="119"/>
      <c r="D16" s="119"/>
      <c r="E16" s="119"/>
      <c r="F16" s="119"/>
      <c r="G16" s="90">
        <f>G10-G15</f>
        <v>474840.43000000017</v>
      </c>
      <c r="H16" s="90">
        <f t="shared" ref="H16:J16" si="4">H10-H15</f>
        <v>-381400</v>
      </c>
      <c r="I16" s="90">
        <f t="shared" si="4"/>
        <v>-381400</v>
      </c>
      <c r="J16" s="90">
        <f t="shared" si="4"/>
        <v>199514.14999999991</v>
      </c>
      <c r="K16" s="61"/>
      <c r="L16" s="61"/>
      <c r="M16" s="45"/>
      <c r="N16" s="45"/>
      <c r="O16" s="45"/>
    </row>
    <row r="17" spans="1:49" ht="18" x14ac:dyDescent="0.25">
      <c r="B17" s="94"/>
      <c r="C17" s="95"/>
      <c r="D17" s="95"/>
      <c r="E17" s="95"/>
      <c r="F17" s="95"/>
      <c r="G17" s="95"/>
      <c r="H17" s="95"/>
      <c r="I17" s="95"/>
      <c r="J17" s="95"/>
      <c r="K17" s="96"/>
      <c r="L17" s="96"/>
      <c r="M17" s="1"/>
    </row>
    <row r="18" spans="1:49" ht="18" customHeight="1" x14ac:dyDescent="0.25">
      <c r="B18" s="117" t="s">
        <v>43</v>
      </c>
      <c r="C18" s="117"/>
      <c r="D18" s="117"/>
      <c r="E18" s="117"/>
      <c r="F18" s="117"/>
      <c r="G18" s="95"/>
      <c r="H18" s="95"/>
      <c r="I18" s="95"/>
      <c r="J18" s="95"/>
      <c r="K18" s="96"/>
      <c r="L18" s="96"/>
      <c r="M18" s="1"/>
    </row>
    <row r="19" spans="1:49" ht="25.5" x14ac:dyDescent="0.25">
      <c r="B19" s="120" t="s">
        <v>7</v>
      </c>
      <c r="C19" s="120"/>
      <c r="D19" s="120"/>
      <c r="E19" s="120"/>
      <c r="F19" s="120"/>
      <c r="G19" s="97" t="s">
        <v>138</v>
      </c>
      <c r="H19" s="2" t="s">
        <v>153</v>
      </c>
      <c r="I19" s="2" t="s">
        <v>154</v>
      </c>
      <c r="J19" s="2" t="s">
        <v>155</v>
      </c>
      <c r="K19" s="2" t="s">
        <v>17</v>
      </c>
      <c r="L19" s="2" t="s">
        <v>38</v>
      </c>
      <c r="N19" s="45"/>
      <c r="O19" s="45"/>
      <c r="P19" s="45"/>
    </row>
    <row r="20" spans="1:49" x14ac:dyDescent="0.25">
      <c r="B20" s="121">
        <v>1</v>
      </c>
      <c r="C20" s="122"/>
      <c r="D20" s="122"/>
      <c r="E20" s="122"/>
      <c r="F20" s="122"/>
      <c r="G20" s="98">
        <v>2</v>
      </c>
      <c r="H20" s="31">
        <v>3</v>
      </c>
      <c r="I20" s="31">
        <v>4</v>
      </c>
      <c r="J20" s="31">
        <v>5</v>
      </c>
      <c r="K20" s="31" t="s">
        <v>30</v>
      </c>
      <c r="L20" s="31" t="s">
        <v>31</v>
      </c>
      <c r="M20" s="113"/>
      <c r="N20" s="45"/>
      <c r="O20" s="45"/>
      <c r="P20" s="45"/>
    </row>
    <row r="21" spans="1:49" ht="15.75" customHeight="1" x14ac:dyDescent="0.25">
      <c r="B21" s="118" t="s">
        <v>22</v>
      </c>
      <c r="C21" s="123"/>
      <c r="D21" s="123"/>
      <c r="E21" s="123"/>
      <c r="F21" s="123"/>
      <c r="G21" s="99"/>
      <c r="H21" s="56"/>
      <c r="I21" s="56"/>
      <c r="J21" s="56"/>
      <c r="K21" s="56"/>
      <c r="L21" s="56"/>
      <c r="N21" s="45"/>
      <c r="O21" s="45"/>
      <c r="P21" s="45"/>
    </row>
    <row r="22" spans="1:49" x14ac:dyDescent="0.25">
      <c r="B22" s="118" t="s">
        <v>23</v>
      </c>
      <c r="C22" s="119"/>
      <c r="D22" s="119"/>
      <c r="E22" s="119"/>
      <c r="F22" s="119"/>
      <c r="G22" s="90"/>
      <c r="H22" s="56"/>
      <c r="I22" s="56"/>
      <c r="J22" s="56"/>
      <c r="K22" s="56"/>
      <c r="L22" s="56"/>
      <c r="M22" s="45"/>
      <c r="N22" s="45"/>
      <c r="O22" s="45"/>
      <c r="P22" s="45"/>
    </row>
    <row r="23" spans="1:49" ht="15" customHeight="1" x14ac:dyDescent="0.25">
      <c r="B23" s="124" t="s">
        <v>39</v>
      </c>
      <c r="C23" s="125"/>
      <c r="D23" s="125"/>
      <c r="E23" s="125"/>
      <c r="F23" s="126"/>
      <c r="G23" s="100"/>
      <c r="H23" s="101"/>
      <c r="I23" s="101"/>
      <c r="J23" s="101"/>
      <c r="K23" s="101"/>
      <c r="L23" s="101"/>
      <c r="N23" s="45"/>
      <c r="O23" s="45"/>
      <c r="P23" s="45"/>
    </row>
    <row r="24" spans="1:49" s="35" customFormat="1" ht="15" customHeight="1" x14ac:dyDescent="0.25">
      <c r="A24"/>
      <c r="B24" s="118" t="s">
        <v>12</v>
      </c>
      <c r="C24" s="119"/>
      <c r="D24" s="119"/>
      <c r="E24" s="119"/>
      <c r="F24" s="119"/>
      <c r="G24" s="72">
        <v>1187963.1399999999</v>
      </c>
      <c r="H24" s="56">
        <v>1400000</v>
      </c>
      <c r="I24" s="56">
        <v>1400000</v>
      </c>
      <c r="J24" s="56">
        <v>1631480.54</v>
      </c>
      <c r="K24" s="56">
        <f>J24/G24*100</f>
        <v>137.33427284620973</v>
      </c>
      <c r="L24" s="56">
        <f>J24/I24*100</f>
        <v>116.53432428571429</v>
      </c>
      <c r="M24"/>
      <c r="N24" s="45"/>
      <c r="O24" s="45"/>
      <c r="P24" s="45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5" customFormat="1" ht="15" customHeight="1" x14ac:dyDescent="0.25">
      <c r="A25"/>
      <c r="B25" s="118" t="s">
        <v>42</v>
      </c>
      <c r="C25" s="119"/>
      <c r="D25" s="119"/>
      <c r="E25" s="119"/>
      <c r="F25" s="119"/>
      <c r="G25" s="72">
        <f>G24+G16</f>
        <v>1662803.57</v>
      </c>
      <c r="H25" s="56">
        <v>381400</v>
      </c>
      <c r="I25" s="56">
        <v>381400</v>
      </c>
      <c r="J25" s="56">
        <f>J16+J24</f>
        <v>1830994.69</v>
      </c>
      <c r="K25" s="56">
        <f>J25/G25*100</f>
        <v>110.11491212999982</v>
      </c>
      <c r="L25" s="56">
        <f>J25/I25*100</f>
        <v>480.07202149973784</v>
      </c>
      <c r="M25"/>
      <c r="N25" s="45"/>
      <c r="O25" s="45"/>
      <c r="P25" s="4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9" customFormat="1" x14ac:dyDescent="0.25">
      <c r="A26" s="38"/>
      <c r="B26" s="124" t="s">
        <v>44</v>
      </c>
      <c r="C26" s="125"/>
      <c r="D26" s="125"/>
      <c r="E26" s="125"/>
      <c r="F26" s="126"/>
      <c r="G26" s="100"/>
      <c r="H26" s="102"/>
      <c r="I26" s="102"/>
      <c r="J26" s="102"/>
      <c r="K26" s="102"/>
      <c r="L26" s="102"/>
      <c r="M26" s="38"/>
      <c r="N26" s="114"/>
      <c r="O26" s="114"/>
      <c r="P26" s="114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</row>
    <row r="27" spans="1:49" ht="15.75" x14ac:dyDescent="0.25">
      <c r="B27" s="137" t="s">
        <v>45</v>
      </c>
      <c r="C27" s="137"/>
      <c r="D27" s="137"/>
      <c r="E27" s="137"/>
      <c r="F27" s="137"/>
      <c r="G27" s="103"/>
      <c r="H27" s="104"/>
      <c r="I27" s="104"/>
      <c r="J27" s="104"/>
      <c r="K27" s="104"/>
      <c r="L27" s="104"/>
      <c r="N27" s="45"/>
      <c r="O27" s="45"/>
      <c r="P27" s="45"/>
    </row>
    <row r="29" spans="1:49" x14ac:dyDescent="0.2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33"/>
    </row>
    <row r="30" spans="1:49" x14ac:dyDescent="0.25"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</row>
    <row r="31" spans="1:49" ht="15" customHeight="1" x14ac:dyDescent="0.25"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</row>
    <row r="32" spans="1:49" ht="15" customHeight="1" x14ac:dyDescent="0.25"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</row>
    <row r="33" spans="2:12" ht="36.75" customHeight="1" x14ac:dyDescent="0.25"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</row>
    <row r="34" spans="2:12" ht="15" customHeight="1" x14ac:dyDescent="0.25"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2:12" x14ac:dyDescent="0.25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</sheetData>
  <mergeCells count="26"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opLeftCell="A94" zoomScale="90" zoomScaleNormal="90" workbookViewId="0">
      <selection activeCell="M17" sqref="M17"/>
    </sheetView>
  </sheetViews>
  <sheetFormatPr defaultRowHeight="15" x14ac:dyDescent="0.25"/>
  <cols>
    <col min="1" max="1" width="5.85546875" customWidth="1"/>
    <col min="2" max="2" width="6.7109375" customWidth="1"/>
    <col min="3" max="3" width="6.140625" customWidth="1"/>
    <col min="4" max="4" width="7.85546875" customWidth="1"/>
    <col min="5" max="5" width="44.7109375" customWidth="1"/>
    <col min="6" max="6" width="22.42578125" style="45" customWidth="1"/>
    <col min="7" max="7" width="18.28515625" style="45" customWidth="1"/>
    <col min="8" max="8" width="18.7109375" style="45" customWidth="1"/>
    <col min="9" max="9" width="16.5703125" style="45" customWidth="1"/>
    <col min="10" max="10" width="14.140625" style="45" customWidth="1"/>
    <col min="11" max="11" width="13.42578125" style="45" customWidth="1"/>
    <col min="12" max="12" width="18.7109375" customWidth="1"/>
    <col min="13" max="13" width="16.5703125" customWidth="1"/>
  </cols>
  <sheetData>
    <row r="1" spans="1:14" ht="15.75" customHeight="1" x14ac:dyDescent="0.25">
      <c r="A1" s="127" t="s">
        <v>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4" ht="18" x14ac:dyDescent="0.25">
      <c r="A2" s="3"/>
      <c r="B2" s="3"/>
      <c r="C2" s="3"/>
      <c r="D2" s="14"/>
      <c r="E2" s="3"/>
      <c r="F2" s="40"/>
      <c r="G2" s="40"/>
      <c r="H2" s="40"/>
      <c r="I2" s="41"/>
      <c r="J2" s="41"/>
      <c r="K2" s="41"/>
    </row>
    <row r="3" spans="1:14" ht="15.75" customHeight="1" x14ac:dyDescent="0.25">
      <c r="A3" s="127" t="s">
        <v>41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4" ht="18" x14ac:dyDescent="0.25">
      <c r="A4" s="3"/>
      <c r="B4" s="3"/>
      <c r="C4" s="3"/>
      <c r="D4" s="14"/>
      <c r="E4" s="3"/>
      <c r="F4" s="40"/>
      <c r="G4" s="40"/>
      <c r="H4" s="40"/>
      <c r="I4" s="41"/>
      <c r="J4" s="41"/>
      <c r="K4" s="41"/>
    </row>
    <row r="5" spans="1:14" ht="15.75" customHeight="1" x14ac:dyDescent="0.25">
      <c r="A5" s="127" t="s">
        <v>32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4" ht="18" x14ac:dyDescent="0.25">
      <c r="A6" s="3"/>
      <c r="B6" s="3"/>
      <c r="C6" s="3"/>
      <c r="D6" s="14"/>
      <c r="E6" s="3"/>
      <c r="F6" s="40"/>
      <c r="G6" s="40"/>
      <c r="H6" s="40"/>
      <c r="I6" s="41"/>
      <c r="J6" s="41"/>
      <c r="K6" s="41"/>
    </row>
    <row r="7" spans="1:14" ht="45" customHeight="1" x14ac:dyDescent="0.25">
      <c r="A7" s="145" t="s">
        <v>7</v>
      </c>
      <c r="B7" s="146"/>
      <c r="C7" s="146"/>
      <c r="D7" s="146"/>
      <c r="E7" s="147"/>
      <c r="F7" s="42" t="s">
        <v>139</v>
      </c>
      <c r="G7" s="42" t="s">
        <v>153</v>
      </c>
      <c r="H7" s="42" t="s">
        <v>154</v>
      </c>
      <c r="I7" s="42" t="s">
        <v>156</v>
      </c>
      <c r="J7" s="42" t="s">
        <v>17</v>
      </c>
      <c r="K7" s="42" t="s">
        <v>38</v>
      </c>
    </row>
    <row r="8" spans="1:14" x14ac:dyDescent="0.25">
      <c r="A8" s="142">
        <v>1</v>
      </c>
      <c r="B8" s="143"/>
      <c r="C8" s="143"/>
      <c r="D8" s="143"/>
      <c r="E8" s="144"/>
      <c r="F8" s="36">
        <v>2</v>
      </c>
      <c r="G8" s="36">
        <v>3</v>
      </c>
      <c r="H8" s="36">
        <v>4</v>
      </c>
      <c r="I8" s="36">
        <v>5</v>
      </c>
      <c r="J8" s="36" t="s">
        <v>30</v>
      </c>
      <c r="K8" s="36" t="s">
        <v>31</v>
      </c>
    </row>
    <row r="9" spans="1:14" s="57" customFormat="1" x14ac:dyDescent="0.25">
      <c r="A9" s="7"/>
      <c r="B9" s="7"/>
      <c r="C9" s="7"/>
      <c r="D9" s="7"/>
      <c r="E9" s="7" t="s">
        <v>37</v>
      </c>
      <c r="F9" s="56">
        <f>F10</f>
        <v>4053863.8599999994</v>
      </c>
      <c r="G9" s="56">
        <f>G11+G19+G23+G26+G32</f>
        <v>4248600</v>
      </c>
      <c r="H9" s="56">
        <f>H11+H19+H23+H26+H32</f>
        <v>4270100</v>
      </c>
      <c r="I9" s="60">
        <f>I10</f>
        <v>4277054.1399999997</v>
      </c>
      <c r="J9" s="60">
        <f>I9/F9*100</f>
        <v>105.50561853352423</v>
      </c>
      <c r="K9" s="60">
        <f>I9/H9*100</f>
        <v>100.16285660757359</v>
      </c>
    </row>
    <row r="10" spans="1:14" x14ac:dyDescent="0.25">
      <c r="A10" s="7">
        <v>6</v>
      </c>
      <c r="B10" s="7"/>
      <c r="C10" s="7"/>
      <c r="D10" s="7"/>
      <c r="E10" s="7" t="s">
        <v>3</v>
      </c>
      <c r="F10" s="44">
        <f>F11+F19+F23+F26+F32+F36</f>
        <v>4053863.8599999994</v>
      </c>
      <c r="G10" s="44">
        <f>G11+G19+G23+G26+G32+G36</f>
        <v>4248600</v>
      </c>
      <c r="H10" s="56">
        <f>H11+H19+H23+H26+H32</f>
        <v>4270100</v>
      </c>
      <c r="I10" s="44">
        <f>I11+I19+I23+I26+I32+I36</f>
        <v>4277054.1399999997</v>
      </c>
      <c r="J10" s="60">
        <f t="shared" ref="J10:J35" si="0">I10/F10*100</f>
        <v>105.50561853352423</v>
      </c>
      <c r="K10" s="60">
        <f t="shared" ref="K10:K32" si="1">I10/H10*100</f>
        <v>100.16285660757359</v>
      </c>
    </row>
    <row r="11" spans="1:14" s="57" customFormat="1" ht="25.5" x14ac:dyDescent="0.25">
      <c r="A11" s="7"/>
      <c r="B11" s="7">
        <v>63</v>
      </c>
      <c r="C11" s="7"/>
      <c r="D11" s="7"/>
      <c r="E11" s="7" t="s">
        <v>10</v>
      </c>
      <c r="F11" s="56">
        <f>F12+F15+F17</f>
        <v>2510547.4099999997</v>
      </c>
      <c r="G11" s="56">
        <v>2638500</v>
      </c>
      <c r="H11" s="56">
        <v>2649600</v>
      </c>
      <c r="I11" s="56">
        <f>I12+I15+I17</f>
        <v>2545234.2699999996</v>
      </c>
      <c r="J11" s="60">
        <f t="shared" si="0"/>
        <v>101.38164528826803</v>
      </c>
      <c r="K11" s="60">
        <f t="shared" si="1"/>
        <v>96.061076011473418</v>
      </c>
    </row>
    <row r="12" spans="1:14" ht="25.5" x14ac:dyDescent="0.25">
      <c r="A12" s="8"/>
      <c r="B12" s="8"/>
      <c r="C12" s="8">
        <v>636</v>
      </c>
      <c r="D12" s="8"/>
      <c r="E12" s="21" t="s">
        <v>47</v>
      </c>
      <c r="F12" s="43">
        <f>SUM(F13:F14)</f>
        <v>2483105.0099999998</v>
      </c>
      <c r="G12" s="43"/>
      <c r="H12" s="43"/>
      <c r="I12" s="43">
        <f>SUM(I13:I14)</f>
        <v>2524964.92</v>
      </c>
      <c r="J12" s="60">
        <f t="shared" si="0"/>
        <v>101.68578895501483</v>
      </c>
      <c r="K12" s="60"/>
      <c r="L12" s="45"/>
    </row>
    <row r="13" spans="1:14" ht="25.5" x14ac:dyDescent="0.25">
      <c r="A13" s="8"/>
      <c r="B13" s="8"/>
      <c r="C13" s="8"/>
      <c r="D13" s="8">
        <v>6361</v>
      </c>
      <c r="E13" s="21" t="s">
        <v>48</v>
      </c>
      <c r="F13" s="43">
        <v>2482442.0099999998</v>
      </c>
      <c r="G13" s="43"/>
      <c r="H13" s="43"/>
      <c r="I13" s="47">
        <v>2524314.92</v>
      </c>
      <c r="J13" s="60">
        <f t="shared" si="0"/>
        <v>101.68676286621496</v>
      </c>
      <c r="K13" s="60"/>
      <c r="L13" s="45"/>
      <c r="M13" s="45"/>
      <c r="N13" s="45"/>
    </row>
    <row r="14" spans="1:14" ht="25.5" x14ac:dyDescent="0.25">
      <c r="A14" s="8"/>
      <c r="B14" s="8"/>
      <c r="C14" s="8"/>
      <c r="D14" s="8">
        <v>6362</v>
      </c>
      <c r="E14" s="21" t="s">
        <v>130</v>
      </c>
      <c r="F14" s="43">
        <v>663</v>
      </c>
      <c r="G14" s="43"/>
      <c r="H14" s="43"/>
      <c r="I14" s="47">
        <v>650</v>
      </c>
      <c r="J14" s="60">
        <f t="shared" si="0"/>
        <v>98.039215686274503</v>
      </c>
      <c r="K14" s="60"/>
      <c r="L14" s="45"/>
      <c r="M14" s="45"/>
      <c r="N14" s="45"/>
    </row>
    <row r="15" spans="1:14" x14ac:dyDescent="0.25">
      <c r="A15" s="8"/>
      <c r="B15" s="8"/>
      <c r="C15" s="8">
        <v>634</v>
      </c>
      <c r="D15" s="8"/>
      <c r="E15" s="65" t="s">
        <v>122</v>
      </c>
      <c r="F15" s="43"/>
      <c r="G15" s="43"/>
      <c r="H15" s="43"/>
      <c r="I15" s="43">
        <f>I16</f>
        <v>11070.32</v>
      </c>
      <c r="J15" s="60"/>
      <c r="K15" s="60"/>
      <c r="L15" s="45"/>
      <c r="M15" s="45"/>
      <c r="N15" s="45"/>
    </row>
    <row r="16" spans="1:14" x14ac:dyDescent="0.25">
      <c r="A16" s="8"/>
      <c r="B16" s="8"/>
      <c r="C16" s="8"/>
      <c r="D16" s="8">
        <v>6341</v>
      </c>
      <c r="E16" s="65" t="s">
        <v>104</v>
      </c>
      <c r="F16" s="43"/>
      <c r="G16" s="43"/>
      <c r="H16" s="43"/>
      <c r="I16" s="47">
        <v>11070.32</v>
      </c>
      <c r="J16" s="60"/>
      <c r="K16" s="60"/>
      <c r="L16" s="45"/>
      <c r="M16" s="45"/>
      <c r="N16" s="45"/>
    </row>
    <row r="17" spans="1:14" x14ac:dyDescent="0.25">
      <c r="A17" s="8"/>
      <c r="B17" s="8"/>
      <c r="C17" s="8">
        <v>638</v>
      </c>
      <c r="D17" s="8"/>
      <c r="E17" s="65" t="s">
        <v>128</v>
      </c>
      <c r="F17" s="43">
        <f>F18</f>
        <v>27442.400000000001</v>
      </c>
      <c r="G17" s="43"/>
      <c r="H17" s="43"/>
      <c r="I17" s="47">
        <f>I18</f>
        <v>9199.0300000000007</v>
      </c>
      <c r="J17" s="60">
        <f t="shared" si="0"/>
        <v>33.521229921581202</v>
      </c>
      <c r="K17" s="60"/>
      <c r="L17" s="45"/>
      <c r="M17" s="45"/>
      <c r="N17" s="45"/>
    </row>
    <row r="18" spans="1:14" ht="25.5" x14ac:dyDescent="0.25">
      <c r="A18" s="8"/>
      <c r="B18" s="8"/>
      <c r="C18" s="8"/>
      <c r="D18" s="8">
        <v>6381</v>
      </c>
      <c r="E18" s="65" t="s">
        <v>129</v>
      </c>
      <c r="F18" s="43">
        <v>27442.400000000001</v>
      </c>
      <c r="G18" s="43"/>
      <c r="H18" s="43"/>
      <c r="I18" s="47">
        <v>9199.0300000000007</v>
      </c>
      <c r="J18" s="60"/>
      <c r="K18" s="60"/>
      <c r="L18" s="45"/>
      <c r="M18" s="45"/>
      <c r="N18" s="45"/>
    </row>
    <row r="19" spans="1:14" s="57" customFormat="1" x14ac:dyDescent="0.25">
      <c r="A19" s="16"/>
      <c r="B19" s="16">
        <v>64</v>
      </c>
      <c r="C19" s="16"/>
      <c r="D19" s="16"/>
      <c r="E19" s="63" t="s">
        <v>49</v>
      </c>
      <c r="F19" s="56">
        <f>F20</f>
        <v>143.63999999999999</v>
      </c>
      <c r="G19" s="56">
        <v>200</v>
      </c>
      <c r="H19" s="56">
        <v>200</v>
      </c>
      <c r="I19" s="56">
        <f>I20</f>
        <v>192.85</v>
      </c>
      <c r="J19" s="60">
        <f t="shared" si="0"/>
        <v>134.25925925925927</v>
      </c>
      <c r="K19" s="60">
        <f t="shared" si="1"/>
        <v>96.424999999999997</v>
      </c>
      <c r="L19" s="78"/>
      <c r="M19" s="45"/>
      <c r="N19" s="78"/>
    </row>
    <row r="20" spans="1:14" x14ac:dyDescent="0.25">
      <c r="A20" s="8"/>
      <c r="B20" s="8"/>
      <c r="C20" s="8">
        <v>641</v>
      </c>
      <c r="D20" s="8"/>
      <c r="E20" s="21" t="s">
        <v>50</v>
      </c>
      <c r="F20" s="43">
        <f>F21</f>
        <v>143.63999999999999</v>
      </c>
      <c r="G20" s="43"/>
      <c r="H20" s="43"/>
      <c r="I20" s="43">
        <f>SUM(I21:I22)</f>
        <v>192.85</v>
      </c>
      <c r="J20" s="60">
        <f t="shared" si="0"/>
        <v>134.25925925925927</v>
      </c>
      <c r="K20" s="60"/>
      <c r="L20" s="45"/>
      <c r="M20" s="45"/>
      <c r="N20" s="45"/>
    </row>
    <row r="21" spans="1:14" x14ac:dyDescent="0.25">
      <c r="A21" s="8"/>
      <c r="B21" s="8"/>
      <c r="C21" s="8"/>
      <c r="D21" s="8">
        <v>6413</v>
      </c>
      <c r="E21" s="21" t="s">
        <v>51</v>
      </c>
      <c r="F21" s="43">
        <v>143.63999999999999</v>
      </c>
      <c r="G21" s="43"/>
      <c r="H21" s="43"/>
      <c r="I21" s="47">
        <v>192.85</v>
      </c>
      <c r="J21" s="60">
        <f t="shared" si="0"/>
        <v>134.25925925925927</v>
      </c>
      <c r="K21" s="60"/>
      <c r="L21" s="45"/>
      <c r="M21" s="45"/>
      <c r="N21" s="45"/>
    </row>
    <row r="22" spans="1:14" x14ac:dyDescent="0.25">
      <c r="A22" s="8"/>
      <c r="B22" s="8"/>
      <c r="C22" s="8"/>
      <c r="D22" s="8">
        <v>6414</v>
      </c>
      <c r="E22" s="64" t="s">
        <v>105</v>
      </c>
      <c r="F22" s="43"/>
      <c r="G22" s="43"/>
      <c r="H22" s="43"/>
      <c r="I22" s="47"/>
      <c r="J22" s="60"/>
      <c r="K22" s="60"/>
      <c r="L22" s="45"/>
      <c r="M22" s="45"/>
      <c r="N22" s="45"/>
    </row>
    <row r="23" spans="1:14" s="57" customFormat="1" ht="25.5" x14ac:dyDescent="0.25">
      <c r="A23" s="16"/>
      <c r="B23" s="16">
        <v>65</v>
      </c>
      <c r="C23" s="16"/>
      <c r="D23" s="16"/>
      <c r="E23" s="63" t="s">
        <v>52</v>
      </c>
      <c r="F23" s="56">
        <f>F24</f>
        <v>98948.85</v>
      </c>
      <c r="G23" s="56">
        <v>99100</v>
      </c>
      <c r="H23" s="56">
        <v>99100</v>
      </c>
      <c r="I23" s="56">
        <f>I24</f>
        <v>100842.85</v>
      </c>
      <c r="J23" s="60">
        <f t="shared" si="0"/>
        <v>101.91412027527353</v>
      </c>
      <c r="K23" s="60">
        <f t="shared" si="1"/>
        <v>101.75867810292634</v>
      </c>
      <c r="L23" s="78"/>
      <c r="M23" s="45"/>
      <c r="N23" s="78"/>
    </row>
    <row r="24" spans="1:14" x14ac:dyDescent="0.25">
      <c r="A24" s="8"/>
      <c r="B24" s="8"/>
      <c r="C24" s="8">
        <v>652</v>
      </c>
      <c r="D24" s="8"/>
      <c r="E24" s="21" t="s">
        <v>53</v>
      </c>
      <c r="F24" s="43">
        <f>F25</f>
        <v>98948.85</v>
      </c>
      <c r="G24" s="43"/>
      <c r="H24" s="43"/>
      <c r="I24" s="43">
        <f>I25</f>
        <v>100842.85</v>
      </c>
      <c r="J24" s="60">
        <f t="shared" si="0"/>
        <v>101.91412027527353</v>
      </c>
      <c r="K24" s="60"/>
      <c r="L24" s="45"/>
      <c r="M24" s="45"/>
      <c r="N24" s="45"/>
    </row>
    <row r="25" spans="1:14" x14ac:dyDescent="0.25">
      <c r="A25" s="8"/>
      <c r="B25" s="8"/>
      <c r="C25" s="8"/>
      <c r="D25" s="8">
        <v>6526</v>
      </c>
      <c r="E25" s="21" t="s">
        <v>54</v>
      </c>
      <c r="F25" s="43">
        <v>98948.85</v>
      </c>
      <c r="G25" s="43"/>
      <c r="H25" s="43"/>
      <c r="I25" s="47">
        <v>100842.85</v>
      </c>
      <c r="J25" s="60">
        <f t="shared" si="0"/>
        <v>101.91412027527353</v>
      </c>
      <c r="K25" s="60"/>
      <c r="L25" s="45"/>
      <c r="M25" s="45"/>
      <c r="N25" s="45"/>
    </row>
    <row r="26" spans="1:14" s="57" customFormat="1" ht="25.5" x14ac:dyDescent="0.25">
      <c r="A26" s="16"/>
      <c r="B26" s="16">
        <v>66</v>
      </c>
      <c r="C26" s="58"/>
      <c r="D26" s="58"/>
      <c r="E26" s="7" t="s">
        <v>13</v>
      </c>
      <c r="F26" s="56">
        <f>F27+F30</f>
        <v>1166215.49</v>
      </c>
      <c r="G26" s="56">
        <v>1155000</v>
      </c>
      <c r="H26" s="56">
        <v>1155000</v>
      </c>
      <c r="I26" s="60">
        <f>I27+I30</f>
        <v>1274489.9099999999</v>
      </c>
      <c r="J26" s="60">
        <f t="shared" si="0"/>
        <v>109.28425500505057</v>
      </c>
      <c r="K26" s="60">
        <f t="shared" si="1"/>
        <v>110.34544675324676</v>
      </c>
      <c r="L26" s="78"/>
      <c r="M26" s="45"/>
      <c r="N26" s="78"/>
    </row>
    <row r="27" spans="1:14" ht="25.5" x14ac:dyDescent="0.25">
      <c r="A27" s="8"/>
      <c r="B27" s="16"/>
      <c r="C27" s="8">
        <v>661</v>
      </c>
      <c r="D27" s="9"/>
      <c r="E27" s="12" t="s">
        <v>24</v>
      </c>
      <c r="F27" s="43">
        <f>SUM(F28:F29)</f>
        <v>1164452.48</v>
      </c>
      <c r="G27" s="43"/>
      <c r="H27" s="43"/>
      <c r="I27" s="43">
        <f>SUM(I28:I29)</f>
        <v>1274091.75</v>
      </c>
      <c r="J27" s="60">
        <f t="shared" si="0"/>
        <v>109.4155211898385</v>
      </c>
      <c r="K27" s="60"/>
      <c r="L27" s="45"/>
      <c r="M27" s="45"/>
      <c r="N27" s="45"/>
    </row>
    <row r="28" spans="1:14" x14ac:dyDescent="0.25">
      <c r="A28" s="8"/>
      <c r="B28" s="16"/>
      <c r="C28" s="9"/>
      <c r="D28" s="8">
        <v>6614</v>
      </c>
      <c r="E28" s="12" t="s">
        <v>25</v>
      </c>
      <c r="F28" s="43">
        <v>2561.88</v>
      </c>
      <c r="G28" s="43"/>
      <c r="H28" s="43"/>
      <c r="I28" s="47">
        <v>2711.96</v>
      </c>
      <c r="J28" s="60">
        <f t="shared" si="0"/>
        <v>105.85819788592752</v>
      </c>
      <c r="K28" s="60"/>
      <c r="L28" s="45"/>
      <c r="M28" s="45"/>
      <c r="N28" s="45"/>
    </row>
    <row r="29" spans="1:14" x14ac:dyDescent="0.25">
      <c r="A29" s="8"/>
      <c r="B29" s="8"/>
      <c r="C29" s="9"/>
      <c r="D29" s="8">
        <v>6615</v>
      </c>
      <c r="E29" s="12" t="s">
        <v>55</v>
      </c>
      <c r="F29" s="43">
        <v>1161890.6000000001</v>
      </c>
      <c r="G29" s="43"/>
      <c r="H29" s="43"/>
      <c r="I29" s="47">
        <v>1271379.79</v>
      </c>
      <c r="J29" s="60">
        <f t="shared" si="0"/>
        <v>109.42336481593019</v>
      </c>
      <c r="K29" s="60"/>
      <c r="L29" s="45"/>
      <c r="M29" s="45"/>
      <c r="N29" s="45"/>
    </row>
    <row r="30" spans="1:14" ht="25.5" x14ac:dyDescent="0.25">
      <c r="A30" s="8"/>
      <c r="B30" s="8"/>
      <c r="C30" s="9">
        <v>663</v>
      </c>
      <c r="D30" s="8"/>
      <c r="E30" s="12" t="s">
        <v>143</v>
      </c>
      <c r="F30" s="43">
        <f>F31</f>
        <v>1763.01</v>
      </c>
      <c r="G30" s="43"/>
      <c r="H30" s="43"/>
      <c r="I30" s="47">
        <f>I31</f>
        <v>398.16</v>
      </c>
      <c r="J30" s="60"/>
      <c r="K30" s="60"/>
      <c r="L30" s="45"/>
      <c r="M30" s="45"/>
      <c r="N30" s="45"/>
    </row>
    <row r="31" spans="1:14" x14ac:dyDescent="0.25">
      <c r="A31" s="8"/>
      <c r="B31" s="8"/>
      <c r="C31" s="9"/>
      <c r="D31" s="8">
        <v>6632</v>
      </c>
      <c r="E31" s="12" t="s">
        <v>144</v>
      </c>
      <c r="F31" s="43">
        <v>1763.01</v>
      </c>
      <c r="G31" s="43"/>
      <c r="H31" s="43"/>
      <c r="I31" s="47">
        <v>398.16</v>
      </c>
      <c r="J31" s="60"/>
      <c r="K31" s="60"/>
      <c r="L31" s="45"/>
      <c r="M31" s="45"/>
      <c r="N31" s="45"/>
    </row>
    <row r="32" spans="1:14" s="57" customFormat="1" ht="30.75" customHeight="1" x14ac:dyDescent="0.25">
      <c r="A32" s="16"/>
      <c r="B32" s="16">
        <v>67</v>
      </c>
      <c r="C32" s="58"/>
      <c r="D32" s="58"/>
      <c r="E32" s="63" t="s">
        <v>56</v>
      </c>
      <c r="F32" s="56">
        <f>F33</f>
        <v>278008.46999999997</v>
      </c>
      <c r="G32" s="56">
        <v>355800</v>
      </c>
      <c r="H32" s="56">
        <v>366200</v>
      </c>
      <c r="I32" s="60">
        <f>I33</f>
        <v>354691.79000000004</v>
      </c>
      <c r="J32" s="60">
        <f t="shared" si="0"/>
        <v>127.58308766635781</v>
      </c>
      <c r="K32" s="60">
        <f t="shared" si="1"/>
        <v>96.857397596941581</v>
      </c>
      <c r="L32" s="78"/>
      <c r="M32" s="45"/>
      <c r="N32" s="78"/>
    </row>
    <row r="33" spans="1:14" ht="25.5" x14ac:dyDescent="0.25">
      <c r="A33" s="8"/>
      <c r="B33" s="8"/>
      <c r="C33" s="8">
        <v>671</v>
      </c>
      <c r="D33" s="8"/>
      <c r="E33" s="21" t="s">
        <v>57</v>
      </c>
      <c r="F33" s="43">
        <f>SUM(F34:F35)</f>
        <v>278008.46999999997</v>
      </c>
      <c r="G33" s="43"/>
      <c r="H33" s="43"/>
      <c r="I33" s="47">
        <f>SUM(I34:I35)</f>
        <v>354691.79000000004</v>
      </c>
      <c r="J33" s="60">
        <f t="shared" si="0"/>
        <v>127.58308766635781</v>
      </c>
      <c r="K33" s="60"/>
      <c r="L33" s="45"/>
      <c r="M33" s="45"/>
      <c r="N33" s="45"/>
    </row>
    <row r="34" spans="1:14" ht="25.5" x14ac:dyDescent="0.25">
      <c r="A34" s="8"/>
      <c r="B34" s="8"/>
      <c r="C34" s="8"/>
      <c r="D34" s="8">
        <v>6711</v>
      </c>
      <c r="E34" s="21" t="s">
        <v>58</v>
      </c>
      <c r="F34" s="43">
        <v>251084.53</v>
      </c>
      <c r="G34" s="43"/>
      <c r="H34" s="43"/>
      <c r="I34" s="47">
        <v>332406.26</v>
      </c>
      <c r="J34" s="60">
        <f t="shared" si="0"/>
        <v>132.3881881532088</v>
      </c>
      <c r="K34" s="60"/>
      <c r="L34" s="45"/>
      <c r="M34" s="45"/>
      <c r="N34" s="45"/>
    </row>
    <row r="35" spans="1:14" ht="25.5" x14ac:dyDescent="0.25">
      <c r="A35" s="8"/>
      <c r="B35" s="8"/>
      <c r="C35" s="8"/>
      <c r="D35" s="8">
        <v>6712</v>
      </c>
      <c r="E35" s="21" t="s">
        <v>131</v>
      </c>
      <c r="F35" s="43">
        <v>26923.94</v>
      </c>
      <c r="G35" s="43"/>
      <c r="H35" s="43"/>
      <c r="I35" s="47">
        <v>22285.53</v>
      </c>
      <c r="J35" s="60">
        <f t="shared" si="0"/>
        <v>82.772172274934491</v>
      </c>
      <c r="K35" s="60"/>
      <c r="L35" s="45"/>
      <c r="M35" s="45"/>
      <c r="N35" s="45"/>
    </row>
    <row r="36" spans="1:14" x14ac:dyDescent="0.25">
      <c r="A36" s="8"/>
      <c r="B36" s="16">
        <v>68</v>
      </c>
      <c r="C36" s="8"/>
      <c r="D36" s="8" t="s">
        <v>11</v>
      </c>
      <c r="E36" s="63" t="s">
        <v>126</v>
      </c>
      <c r="F36" s="56">
        <f>F37</f>
        <v>0</v>
      </c>
      <c r="G36" s="56"/>
      <c r="H36" s="56"/>
      <c r="I36" s="60">
        <f>I37</f>
        <v>1602.47</v>
      </c>
      <c r="J36" s="60"/>
      <c r="K36" s="60">
        <v>0</v>
      </c>
      <c r="L36" s="45"/>
      <c r="M36" s="45"/>
      <c r="N36" s="45"/>
    </row>
    <row r="37" spans="1:14" x14ac:dyDescent="0.25">
      <c r="A37" s="8"/>
      <c r="B37" s="8"/>
      <c r="C37" s="8">
        <v>683</v>
      </c>
      <c r="D37" s="8"/>
      <c r="E37" s="21" t="s">
        <v>127</v>
      </c>
      <c r="F37" s="43">
        <f>F38</f>
        <v>0</v>
      </c>
      <c r="G37" s="43"/>
      <c r="H37" s="43"/>
      <c r="I37" s="47">
        <f>I38</f>
        <v>1602.47</v>
      </c>
      <c r="J37" s="60"/>
      <c r="K37" s="47"/>
      <c r="L37" s="45"/>
      <c r="M37" s="45"/>
      <c r="N37" s="45"/>
    </row>
    <row r="38" spans="1:14" x14ac:dyDescent="0.25">
      <c r="A38" s="8"/>
      <c r="B38" s="8"/>
      <c r="C38" s="8"/>
      <c r="D38" s="8">
        <v>6831</v>
      </c>
      <c r="E38" s="21" t="s">
        <v>127</v>
      </c>
      <c r="F38" s="43"/>
      <c r="G38" s="43"/>
      <c r="H38" s="43"/>
      <c r="I38" s="47">
        <v>1602.47</v>
      </c>
      <c r="J38" s="60"/>
      <c r="K38" s="47"/>
      <c r="L38" s="45"/>
      <c r="M38" s="45"/>
      <c r="N38" s="45"/>
    </row>
    <row r="39" spans="1:14" ht="36.75" customHeight="1" x14ac:dyDescent="0.25">
      <c r="A39" s="145" t="s">
        <v>7</v>
      </c>
      <c r="B39" s="146"/>
      <c r="C39" s="146"/>
      <c r="D39" s="146"/>
      <c r="E39" s="147"/>
      <c r="F39" s="42" t="s">
        <v>139</v>
      </c>
      <c r="G39" s="42" t="s">
        <v>153</v>
      </c>
      <c r="H39" s="42" t="s">
        <v>154</v>
      </c>
      <c r="I39" s="42" t="s">
        <v>156</v>
      </c>
      <c r="J39" s="42" t="s">
        <v>17</v>
      </c>
      <c r="K39" s="42" t="s">
        <v>38</v>
      </c>
      <c r="L39" s="45"/>
      <c r="M39" s="45"/>
      <c r="N39" s="45"/>
    </row>
    <row r="40" spans="1:14" x14ac:dyDescent="0.25">
      <c r="A40" s="142">
        <v>1</v>
      </c>
      <c r="B40" s="143"/>
      <c r="C40" s="143"/>
      <c r="D40" s="143"/>
      <c r="E40" s="144"/>
      <c r="F40" s="36">
        <v>2</v>
      </c>
      <c r="G40" s="36">
        <v>3</v>
      </c>
      <c r="H40" s="36">
        <v>4</v>
      </c>
      <c r="I40" s="36">
        <v>5</v>
      </c>
      <c r="J40" s="36" t="s">
        <v>30</v>
      </c>
      <c r="K40" s="36" t="s">
        <v>31</v>
      </c>
      <c r="L40" s="45"/>
      <c r="M40" s="45"/>
      <c r="N40" s="45"/>
    </row>
    <row r="41" spans="1:14" ht="17.25" customHeight="1" x14ac:dyDescent="0.25">
      <c r="A41" s="7"/>
      <c r="B41" s="7"/>
      <c r="C41" s="7"/>
      <c r="D41" s="7"/>
      <c r="E41" s="7" t="s">
        <v>36</v>
      </c>
      <c r="F41" s="56">
        <f>F42+F99</f>
        <v>3579023.4299999997</v>
      </c>
      <c r="G41" s="56">
        <f>G42+G99</f>
        <v>4630000</v>
      </c>
      <c r="H41" s="56">
        <f>H42+H99</f>
        <v>4651500</v>
      </c>
      <c r="I41" s="56">
        <f>I42+I99</f>
        <v>4077539.9899999998</v>
      </c>
      <c r="J41" s="60">
        <f t="shared" ref="J41:J110" si="2">I41/F41*100</f>
        <v>113.92884315373146</v>
      </c>
      <c r="K41" s="60">
        <f t="shared" ref="K41:K100" si="3">I41/H41*100</f>
        <v>87.660754380307424</v>
      </c>
      <c r="L41" s="45"/>
      <c r="M41" s="45"/>
      <c r="N41" s="45"/>
    </row>
    <row r="42" spans="1:14" s="57" customFormat="1" x14ac:dyDescent="0.25">
      <c r="A42" s="7">
        <v>3</v>
      </c>
      <c r="B42" s="7"/>
      <c r="C42" s="7"/>
      <c r="D42" s="7"/>
      <c r="E42" s="7" t="s">
        <v>4</v>
      </c>
      <c r="F42" s="56">
        <f>F43+F52+F85+F94+F91</f>
        <v>3525168.36</v>
      </c>
      <c r="G42" s="56">
        <f>G43+G52+G85+G94</f>
        <v>4184800</v>
      </c>
      <c r="H42" s="56">
        <f>H43+H52+H85+H94</f>
        <v>4195200</v>
      </c>
      <c r="I42" s="56">
        <f>I43+I52+I85+I94+I91</f>
        <v>3967867.61</v>
      </c>
      <c r="J42" s="60">
        <f t="shared" si="2"/>
        <v>112.55824416851399</v>
      </c>
      <c r="K42" s="60">
        <f t="shared" si="3"/>
        <v>94.581131054538517</v>
      </c>
      <c r="L42" s="78"/>
      <c r="M42" s="78"/>
      <c r="N42" s="78"/>
    </row>
    <row r="43" spans="1:14" s="57" customFormat="1" x14ac:dyDescent="0.25">
      <c r="A43" s="7"/>
      <c r="B43" s="7">
        <v>31</v>
      </c>
      <c r="C43" s="7"/>
      <c r="D43" s="7"/>
      <c r="E43" s="7" t="s">
        <v>5</v>
      </c>
      <c r="F43" s="56">
        <f>F44+F48+F49</f>
        <v>2722223.5799999996</v>
      </c>
      <c r="G43" s="56">
        <v>2887600</v>
      </c>
      <c r="H43" s="56">
        <v>2887600</v>
      </c>
      <c r="I43" s="56">
        <f>I44+I48+I49</f>
        <v>3066819.09</v>
      </c>
      <c r="J43" s="60">
        <f t="shared" si="2"/>
        <v>112.65860425762679</v>
      </c>
      <c r="K43" s="60">
        <f t="shared" si="3"/>
        <v>106.20650678764372</v>
      </c>
      <c r="L43" s="78"/>
      <c r="M43" s="78"/>
      <c r="N43" s="78"/>
    </row>
    <row r="44" spans="1:14" x14ac:dyDescent="0.25">
      <c r="A44" s="8"/>
      <c r="B44" s="8"/>
      <c r="C44" s="8">
        <v>311</v>
      </c>
      <c r="D44" s="8"/>
      <c r="E44" s="8" t="s">
        <v>26</v>
      </c>
      <c r="F44" s="43">
        <f>SUM(F45:F47)</f>
        <v>2180261.6399999997</v>
      </c>
      <c r="G44" s="43"/>
      <c r="H44" s="43"/>
      <c r="I44" s="43">
        <f>SUM(I45:I47)</f>
        <v>2422607.77</v>
      </c>
      <c r="J44" s="60">
        <f t="shared" si="2"/>
        <v>111.11546089486765</v>
      </c>
      <c r="K44" s="60"/>
      <c r="L44" s="45"/>
      <c r="M44" s="45"/>
      <c r="N44" s="45"/>
    </row>
    <row r="45" spans="1:14" x14ac:dyDescent="0.25">
      <c r="A45" s="8"/>
      <c r="B45" s="8"/>
      <c r="C45" s="8"/>
      <c r="D45" s="8">
        <v>3111</v>
      </c>
      <c r="E45" s="8" t="s">
        <v>27</v>
      </c>
      <c r="F45" s="43">
        <v>2056720.51</v>
      </c>
      <c r="G45" s="43"/>
      <c r="H45" s="43"/>
      <c r="I45" s="43">
        <v>2304956.81</v>
      </c>
      <c r="J45" s="60">
        <f t="shared" si="2"/>
        <v>112.06952032583173</v>
      </c>
      <c r="K45" s="60"/>
      <c r="L45" s="45"/>
      <c r="M45" s="45"/>
      <c r="N45" s="45"/>
    </row>
    <row r="46" spans="1:14" x14ac:dyDescent="0.25">
      <c r="A46" s="8"/>
      <c r="B46" s="8"/>
      <c r="C46" s="8"/>
      <c r="D46" s="67">
        <v>3113</v>
      </c>
      <c r="E46" s="65" t="s">
        <v>106</v>
      </c>
      <c r="F46" s="43">
        <v>52709.31</v>
      </c>
      <c r="G46" s="43"/>
      <c r="H46" s="43"/>
      <c r="I46" s="43">
        <v>78240.460000000006</v>
      </c>
      <c r="J46" s="60">
        <f t="shared" si="2"/>
        <v>148.43764792216027</v>
      </c>
      <c r="K46" s="60"/>
      <c r="L46" s="45"/>
      <c r="M46" s="45"/>
      <c r="N46" s="45"/>
    </row>
    <row r="47" spans="1:14" x14ac:dyDescent="0.25">
      <c r="A47" s="8"/>
      <c r="B47" s="8"/>
      <c r="C47" s="8"/>
      <c r="D47" s="67">
        <v>3114</v>
      </c>
      <c r="E47" s="65" t="s">
        <v>107</v>
      </c>
      <c r="F47" s="43">
        <v>70831.820000000007</v>
      </c>
      <c r="G47" s="43"/>
      <c r="H47" s="43"/>
      <c r="I47" s="43">
        <v>39410.5</v>
      </c>
      <c r="J47" s="60">
        <f t="shared" si="2"/>
        <v>55.639541663619539</v>
      </c>
      <c r="K47" s="60"/>
      <c r="L47" s="45"/>
      <c r="M47" s="45"/>
      <c r="N47" s="45"/>
    </row>
    <row r="48" spans="1:14" x14ac:dyDescent="0.25">
      <c r="A48" s="8"/>
      <c r="B48" s="8"/>
      <c r="C48" s="8">
        <v>312</v>
      </c>
      <c r="D48" s="8"/>
      <c r="E48" s="65" t="s">
        <v>108</v>
      </c>
      <c r="F48" s="43">
        <v>169578.3</v>
      </c>
      <c r="G48" s="43"/>
      <c r="H48" s="43"/>
      <c r="I48" s="43">
        <v>231454.28</v>
      </c>
      <c r="J48" s="60">
        <f t="shared" si="2"/>
        <v>136.48814736319449</v>
      </c>
      <c r="K48" s="60"/>
      <c r="L48" s="45"/>
      <c r="M48" s="45"/>
      <c r="N48" s="45"/>
    </row>
    <row r="49" spans="1:14" x14ac:dyDescent="0.25">
      <c r="A49" s="8"/>
      <c r="B49" s="8"/>
      <c r="C49" s="8">
        <v>313</v>
      </c>
      <c r="D49" s="8"/>
      <c r="E49" s="65" t="s">
        <v>109</v>
      </c>
      <c r="F49" s="43">
        <f>SUM(F50:F51)</f>
        <v>372383.64</v>
      </c>
      <c r="G49" s="43"/>
      <c r="H49" s="43"/>
      <c r="I49" s="43">
        <f>SUM(I50:I51)</f>
        <v>412757.04</v>
      </c>
      <c r="J49" s="60">
        <f t="shared" si="2"/>
        <v>110.84188338671375</v>
      </c>
      <c r="K49" s="60"/>
      <c r="L49" s="45"/>
      <c r="M49" s="45"/>
      <c r="N49" s="45"/>
    </row>
    <row r="50" spans="1:14" x14ac:dyDescent="0.25">
      <c r="A50" s="8"/>
      <c r="B50" s="8"/>
      <c r="C50" s="8"/>
      <c r="D50" s="67">
        <v>3132</v>
      </c>
      <c r="E50" s="65" t="s">
        <v>110</v>
      </c>
      <c r="F50" s="43">
        <v>372271.82</v>
      </c>
      <c r="G50" s="43"/>
      <c r="H50" s="43"/>
      <c r="I50" s="43">
        <v>412757.04</v>
      </c>
      <c r="J50" s="60">
        <f t="shared" si="2"/>
        <v>110.87517717564546</v>
      </c>
      <c r="K50" s="60"/>
      <c r="L50" s="45"/>
      <c r="M50" s="45"/>
      <c r="N50" s="45"/>
    </row>
    <row r="51" spans="1:14" ht="25.5" x14ac:dyDescent="0.25">
      <c r="A51" s="8"/>
      <c r="B51" s="8"/>
      <c r="C51" s="8"/>
      <c r="D51" s="67">
        <v>3133</v>
      </c>
      <c r="E51" s="65" t="s">
        <v>111</v>
      </c>
      <c r="F51" s="43">
        <v>111.82</v>
      </c>
      <c r="G51" s="43"/>
      <c r="H51" s="43"/>
      <c r="I51" s="47">
        <v>0</v>
      </c>
      <c r="J51" s="60">
        <f t="shared" si="2"/>
        <v>0</v>
      </c>
      <c r="K51" s="60"/>
      <c r="L51" s="45"/>
      <c r="M51" s="45"/>
      <c r="N51" s="45"/>
    </row>
    <row r="52" spans="1:14" s="57" customFormat="1" x14ac:dyDescent="0.25">
      <c r="A52" s="16"/>
      <c r="B52" s="16">
        <v>32</v>
      </c>
      <c r="C52" s="58"/>
      <c r="D52" s="58"/>
      <c r="E52" s="16" t="s">
        <v>9</v>
      </c>
      <c r="F52" s="56">
        <f>F53+F58+F65+F77+F75</f>
        <v>770924.47</v>
      </c>
      <c r="G52" s="56">
        <v>1283300</v>
      </c>
      <c r="H52" s="56">
        <v>1293700</v>
      </c>
      <c r="I52" s="56">
        <f>I53+I58+I65+I77+I75</f>
        <v>864317.20999999985</v>
      </c>
      <c r="J52" s="60">
        <f t="shared" si="2"/>
        <v>112.11438261909106</v>
      </c>
      <c r="K52" s="60">
        <f t="shared" si="3"/>
        <v>66.809709360748229</v>
      </c>
      <c r="L52" s="78"/>
      <c r="M52" s="45"/>
      <c r="N52" s="78"/>
    </row>
    <row r="53" spans="1:14" x14ac:dyDescent="0.25">
      <c r="A53" s="8"/>
      <c r="B53" s="8"/>
      <c r="C53" s="8">
        <v>321</v>
      </c>
      <c r="D53" s="8"/>
      <c r="E53" s="8" t="s">
        <v>28</v>
      </c>
      <c r="F53" s="43">
        <f>SUM(F54:F57)</f>
        <v>95226.35</v>
      </c>
      <c r="G53" s="43"/>
      <c r="H53" s="43"/>
      <c r="I53" s="43">
        <f>SUM(I54:I57)</f>
        <v>109344.23999999999</v>
      </c>
      <c r="J53" s="60">
        <f t="shared" si="2"/>
        <v>114.82561286870701</v>
      </c>
      <c r="K53" s="60"/>
      <c r="L53" s="45"/>
      <c r="M53" s="45"/>
      <c r="N53" s="45"/>
    </row>
    <row r="54" spans="1:14" x14ac:dyDescent="0.25">
      <c r="A54" s="8"/>
      <c r="B54" s="16"/>
      <c r="C54" s="8"/>
      <c r="D54" s="8">
        <v>3211</v>
      </c>
      <c r="E54" s="21" t="s">
        <v>29</v>
      </c>
      <c r="F54" s="43">
        <v>41679.94</v>
      </c>
      <c r="G54" s="43"/>
      <c r="H54" s="43"/>
      <c r="I54" s="47">
        <v>49581.2</v>
      </c>
      <c r="J54" s="60">
        <f t="shared" si="2"/>
        <v>118.95698506283836</v>
      </c>
      <c r="K54" s="60"/>
      <c r="L54" s="45"/>
      <c r="M54" s="45"/>
      <c r="N54" s="45"/>
    </row>
    <row r="55" spans="1:14" ht="25.5" x14ac:dyDescent="0.25">
      <c r="A55" s="49"/>
      <c r="B55" s="50"/>
      <c r="C55" s="49"/>
      <c r="D55" s="51">
        <v>3212</v>
      </c>
      <c r="E55" s="66" t="s">
        <v>59</v>
      </c>
      <c r="F55" s="52">
        <v>46731.62</v>
      </c>
      <c r="G55" s="52"/>
      <c r="H55" s="52"/>
      <c r="I55" s="68">
        <v>46211.5</v>
      </c>
      <c r="J55" s="60">
        <f t="shared" si="2"/>
        <v>98.887006271128612</v>
      </c>
      <c r="K55" s="60"/>
      <c r="L55" s="45"/>
      <c r="M55" s="45"/>
      <c r="N55" s="45"/>
    </row>
    <row r="56" spans="1:14" x14ac:dyDescent="0.25">
      <c r="A56" s="8"/>
      <c r="B56" s="16"/>
      <c r="C56" s="8"/>
      <c r="D56" s="53">
        <v>3213</v>
      </c>
      <c r="E56" s="54" t="s">
        <v>60</v>
      </c>
      <c r="F56" s="43">
        <v>6803.27</v>
      </c>
      <c r="G56" s="43"/>
      <c r="H56" s="43"/>
      <c r="I56" s="47">
        <v>13551.54</v>
      </c>
      <c r="J56" s="60">
        <f t="shared" si="2"/>
        <v>199.19156523260136</v>
      </c>
      <c r="K56" s="60"/>
      <c r="L56" s="45"/>
      <c r="M56" s="45"/>
      <c r="N56" s="45"/>
    </row>
    <row r="57" spans="1:14" x14ac:dyDescent="0.25">
      <c r="A57" s="8"/>
      <c r="B57" s="16"/>
      <c r="C57" s="8"/>
      <c r="D57" s="53" t="s">
        <v>136</v>
      </c>
      <c r="E57" s="54" t="s">
        <v>137</v>
      </c>
      <c r="F57" s="43">
        <v>11.52</v>
      </c>
      <c r="G57" s="43"/>
      <c r="H57" s="43"/>
      <c r="I57" s="47"/>
      <c r="J57" s="60">
        <f t="shared" si="2"/>
        <v>0</v>
      </c>
      <c r="K57" s="60"/>
      <c r="L57" s="45"/>
      <c r="M57" s="45"/>
      <c r="N57" s="45"/>
    </row>
    <row r="58" spans="1:14" x14ac:dyDescent="0.25">
      <c r="A58" s="8"/>
      <c r="B58" s="16"/>
      <c r="C58" s="8">
        <v>322</v>
      </c>
      <c r="D58" s="8"/>
      <c r="E58" s="54" t="s">
        <v>61</v>
      </c>
      <c r="F58" s="43">
        <f>SUM(F59:F64)</f>
        <v>222878.11999999997</v>
      </c>
      <c r="G58" s="43"/>
      <c r="H58" s="43"/>
      <c r="I58" s="43">
        <f>SUM(I59:I64)</f>
        <v>221569.35</v>
      </c>
      <c r="J58" s="60">
        <f t="shared" si="2"/>
        <v>99.412786683591918</v>
      </c>
      <c r="K58" s="60"/>
      <c r="L58" s="45"/>
      <c r="M58" s="45"/>
      <c r="N58" s="45"/>
    </row>
    <row r="59" spans="1:14" x14ac:dyDescent="0.25">
      <c r="A59" s="8"/>
      <c r="B59" s="16"/>
      <c r="C59" s="8"/>
      <c r="D59" s="53">
        <v>3221</v>
      </c>
      <c r="E59" s="54" t="s">
        <v>62</v>
      </c>
      <c r="F59" s="43">
        <v>38276.43</v>
      </c>
      <c r="G59" s="43"/>
      <c r="H59" s="43"/>
      <c r="I59" s="47">
        <v>28127.91</v>
      </c>
      <c r="J59" s="60">
        <f t="shared" si="2"/>
        <v>73.486242055489498</v>
      </c>
      <c r="K59" s="60"/>
      <c r="L59" s="45"/>
      <c r="M59" s="45"/>
      <c r="N59" s="45"/>
    </row>
    <row r="60" spans="1:14" x14ac:dyDescent="0.25">
      <c r="A60" s="8"/>
      <c r="B60" s="16"/>
      <c r="C60" s="8"/>
      <c r="D60" s="53">
        <v>3222</v>
      </c>
      <c r="E60" s="54" t="s">
        <v>63</v>
      </c>
      <c r="F60" s="43">
        <v>78271</v>
      </c>
      <c r="G60" s="43"/>
      <c r="H60" s="43"/>
      <c r="I60" s="47">
        <v>81431.98</v>
      </c>
      <c r="J60" s="60">
        <f t="shared" si="2"/>
        <v>104.03850723767422</v>
      </c>
      <c r="K60" s="60"/>
      <c r="L60" s="45"/>
      <c r="M60" s="45"/>
      <c r="N60" s="45"/>
    </row>
    <row r="61" spans="1:14" x14ac:dyDescent="0.25">
      <c r="A61" s="8"/>
      <c r="B61" s="16"/>
      <c r="C61" s="8"/>
      <c r="D61" s="53">
        <v>3223</v>
      </c>
      <c r="E61" s="54" t="s">
        <v>64</v>
      </c>
      <c r="F61" s="43">
        <v>77675.48</v>
      </c>
      <c r="G61" s="43"/>
      <c r="H61" s="43"/>
      <c r="I61" s="47">
        <v>82597.13</v>
      </c>
      <c r="J61" s="60">
        <f t="shared" si="2"/>
        <v>106.33616940635579</v>
      </c>
      <c r="K61" s="60"/>
      <c r="L61" s="45"/>
      <c r="M61" s="45"/>
      <c r="N61" s="45"/>
    </row>
    <row r="62" spans="1:14" ht="25.5" x14ac:dyDescent="0.25">
      <c r="A62" s="8"/>
      <c r="B62" s="16"/>
      <c r="C62" s="8"/>
      <c r="D62" s="53">
        <v>3224</v>
      </c>
      <c r="E62" s="54" t="s">
        <v>65</v>
      </c>
      <c r="F62" s="43">
        <v>17628.95</v>
      </c>
      <c r="G62" s="43"/>
      <c r="H62" s="43"/>
      <c r="I62" s="47">
        <v>18872.27</v>
      </c>
      <c r="J62" s="60">
        <f t="shared" si="2"/>
        <v>107.0527172633651</v>
      </c>
      <c r="K62" s="60"/>
      <c r="L62" s="45"/>
      <c r="M62" s="45"/>
      <c r="N62" s="45"/>
    </row>
    <row r="63" spans="1:14" x14ac:dyDescent="0.25">
      <c r="A63" s="8"/>
      <c r="B63" s="16"/>
      <c r="C63" s="8"/>
      <c r="D63" s="53">
        <v>3225</v>
      </c>
      <c r="E63" s="54" t="s">
        <v>66</v>
      </c>
      <c r="F63" s="43">
        <v>9808.02</v>
      </c>
      <c r="G63" s="43"/>
      <c r="H63" s="43"/>
      <c r="I63" s="47">
        <v>7597.91</v>
      </c>
      <c r="J63" s="60">
        <f t="shared" si="2"/>
        <v>77.466297988788753</v>
      </c>
      <c r="K63" s="60"/>
      <c r="L63" s="45"/>
      <c r="M63" s="45"/>
      <c r="N63" s="45"/>
    </row>
    <row r="64" spans="1:14" x14ac:dyDescent="0.25">
      <c r="A64" s="8"/>
      <c r="B64" s="16"/>
      <c r="C64" s="8"/>
      <c r="D64" s="8">
        <v>3227</v>
      </c>
      <c r="E64" s="54" t="s">
        <v>67</v>
      </c>
      <c r="F64" s="43">
        <v>1218.24</v>
      </c>
      <c r="G64" s="43"/>
      <c r="H64" s="43"/>
      <c r="I64" s="47">
        <v>2942.15</v>
      </c>
      <c r="J64" s="60">
        <f t="shared" si="2"/>
        <v>241.50824139742579</v>
      </c>
      <c r="K64" s="60"/>
      <c r="L64" s="45"/>
      <c r="M64" s="45"/>
      <c r="N64" s="45"/>
    </row>
    <row r="65" spans="1:14" x14ac:dyDescent="0.25">
      <c r="A65" s="8"/>
      <c r="B65" s="16"/>
      <c r="C65" s="8">
        <v>323</v>
      </c>
      <c r="D65" s="8"/>
      <c r="E65" s="54" t="s">
        <v>68</v>
      </c>
      <c r="F65" s="43">
        <f>SUM(F66:F74)</f>
        <v>417843.30000000005</v>
      </c>
      <c r="G65" s="43"/>
      <c r="H65" s="43"/>
      <c r="I65" s="43">
        <f>SUM(I66:I74)</f>
        <v>497963.48999999993</v>
      </c>
      <c r="J65" s="60">
        <f t="shared" si="2"/>
        <v>119.17469778742411</v>
      </c>
      <c r="K65" s="60"/>
      <c r="L65" s="45"/>
      <c r="M65" s="45"/>
      <c r="N65" s="45"/>
    </row>
    <row r="66" spans="1:14" x14ac:dyDescent="0.25">
      <c r="A66" s="8"/>
      <c r="B66" s="16"/>
      <c r="C66" s="8"/>
      <c r="D66" s="53">
        <v>3231</v>
      </c>
      <c r="E66" s="54" t="s">
        <v>69</v>
      </c>
      <c r="F66" s="43">
        <v>10724.02</v>
      </c>
      <c r="G66" s="43"/>
      <c r="H66" s="43"/>
      <c r="I66" s="47">
        <v>9428.58</v>
      </c>
      <c r="J66" s="60">
        <f t="shared" si="2"/>
        <v>87.920201566203716</v>
      </c>
      <c r="K66" s="60"/>
      <c r="L66" s="45"/>
      <c r="M66" s="45"/>
      <c r="N66" s="45"/>
    </row>
    <row r="67" spans="1:14" x14ac:dyDescent="0.25">
      <c r="A67" s="8"/>
      <c r="B67" s="16"/>
      <c r="C67" s="8"/>
      <c r="D67" s="53">
        <v>3232</v>
      </c>
      <c r="E67" s="54" t="s">
        <v>70</v>
      </c>
      <c r="F67" s="43">
        <v>99900.03</v>
      </c>
      <c r="G67" s="43"/>
      <c r="H67" s="43"/>
      <c r="I67" s="47">
        <v>172787.83</v>
      </c>
      <c r="J67" s="60">
        <f t="shared" si="2"/>
        <v>172.96073885062896</v>
      </c>
      <c r="K67" s="60"/>
      <c r="L67" s="45"/>
      <c r="M67" s="45"/>
      <c r="N67" s="45"/>
    </row>
    <row r="68" spans="1:14" x14ac:dyDescent="0.25">
      <c r="A68" s="8"/>
      <c r="B68" s="16"/>
      <c r="C68" s="8"/>
      <c r="D68" s="53">
        <v>3233</v>
      </c>
      <c r="E68" s="54" t="s">
        <v>71</v>
      </c>
      <c r="F68" s="43">
        <v>7455.44</v>
      </c>
      <c r="G68" s="43"/>
      <c r="H68" s="43"/>
      <c r="I68" s="47">
        <v>4526.33</v>
      </c>
      <c r="J68" s="60">
        <f t="shared" si="2"/>
        <v>60.711775562542257</v>
      </c>
      <c r="K68" s="60"/>
      <c r="L68" s="45"/>
      <c r="M68" s="45"/>
      <c r="N68" s="45"/>
    </row>
    <row r="69" spans="1:14" x14ac:dyDescent="0.25">
      <c r="A69" s="8"/>
      <c r="B69" s="16"/>
      <c r="C69" s="8"/>
      <c r="D69" s="53">
        <v>3234</v>
      </c>
      <c r="E69" s="54" t="s">
        <v>72</v>
      </c>
      <c r="F69" s="43">
        <v>33268.33</v>
      </c>
      <c r="G69" s="43"/>
      <c r="H69" s="43"/>
      <c r="I69" s="47">
        <v>31222.94</v>
      </c>
      <c r="J69" s="60">
        <f t="shared" si="2"/>
        <v>93.851840474108556</v>
      </c>
      <c r="K69" s="60"/>
      <c r="L69" s="45"/>
      <c r="M69" s="45"/>
      <c r="N69" s="45"/>
    </row>
    <row r="70" spans="1:14" x14ac:dyDescent="0.25">
      <c r="A70" s="8"/>
      <c r="B70" s="16"/>
      <c r="C70" s="8"/>
      <c r="D70" s="53">
        <v>3235</v>
      </c>
      <c r="E70" s="54" t="s">
        <v>73</v>
      </c>
      <c r="F70" s="43">
        <v>4571.67</v>
      </c>
      <c r="G70" s="43"/>
      <c r="H70" s="43"/>
      <c r="I70" s="47">
        <v>4606.71</v>
      </c>
      <c r="J70" s="60">
        <f t="shared" si="2"/>
        <v>100.76645952135652</v>
      </c>
      <c r="K70" s="60"/>
      <c r="L70" s="45"/>
      <c r="M70" s="45"/>
      <c r="N70" s="45"/>
    </row>
    <row r="71" spans="1:14" x14ac:dyDescent="0.25">
      <c r="A71" s="8"/>
      <c r="B71" s="16"/>
      <c r="C71" s="8"/>
      <c r="D71" s="53">
        <v>3236</v>
      </c>
      <c r="E71" s="54" t="s">
        <v>74</v>
      </c>
      <c r="F71" s="43">
        <v>23388.28</v>
      </c>
      <c r="G71" s="43"/>
      <c r="H71" s="43"/>
      <c r="I71" s="47">
        <v>881.77</v>
      </c>
      <c r="J71" s="60">
        <f t="shared" si="2"/>
        <v>3.7701361536632878</v>
      </c>
      <c r="K71" s="60"/>
      <c r="L71" s="45"/>
      <c r="M71" s="45"/>
      <c r="N71" s="45"/>
    </row>
    <row r="72" spans="1:14" x14ac:dyDescent="0.25">
      <c r="A72" s="8"/>
      <c r="B72" s="16"/>
      <c r="C72" s="8"/>
      <c r="D72" s="53">
        <v>3237</v>
      </c>
      <c r="E72" s="54" t="s">
        <v>75</v>
      </c>
      <c r="F72" s="43">
        <v>200573.29</v>
      </c>
      <c r="G72" s="43"/>
      <c r="H72" s="43"/>
      <c r="I72" s="47">
        <v>226982.19</v>
      </c>
      <c r="J72" s="60">
        <f t="shared" si="2"/>
        <v>113.16670828902492</v>
      </c>
      <c r="K72" s="60"/>
      <c r="L72" s="45"/>
      <c r="M72" s="45"/>
      <c r="N72" s="45"/>
    </row>
    <row r="73" spans="1:14" x14ac:dyDescent="0.25">
      <c r="A73" s="8"/>
      <c r="B73" s="16"/>
      <c r="C73" s="8"/>
      <c r="D73" s="53">
        <v>3238</v>
      </c>
      <c r="E73" s="54" t="s">
        <v>76</v>
      </c>
      <c r="F73" s="43">
        <v>18348.89</v>
      </c>
      <c r="G73" s="43"/>
      <c r="H73" s="43"/>
      <c r="I73" s="47">
        <v>25823.23</v>
      </c>
      <c r="J73" s="60">
        <f t="shared" si="2"/>
        <v>140.73456214517608</v>
      </c>
      <c r="K73" s="60"/>
      <c r="L73" s="45"/>
      <c r="M73" s="45"/>
      <c r="N73" s="45"/>
    </row>
    <row r="74" spans="1:14" x14ac:dyDescent="0.25">
      <c r="A74" s="8"/>
      <c r="B74" s="16"/>
      <c r="C74" s="8"/>
      <c r="D74" s="53">
        <v>3239</v>
      </c>
      <c r="E74" s="54" t="s">
        <v>77</v>
      </c>
      <c r="F74" s="43">
        <v>19613.349999999999</v>
      </c>
      <c r="G74" s="43"/>
      <c r="H74" s="43"/>
      <c r="I74" s="47">
        <v>21703.91</v>
      </c>
      <c r="J74" s="60">
        <f t="shared" si="2"/>
        <v>110.65886245847854</v>
      </c>
      <c r="K74" s="60"/>
      <c r="L74" s="45"/>
      <c r="M74" s="45"/>
      <c r="N74" s="45"/>
    </row>
    <row r="75" spans="1:14" x14ac:dyDescent="0.25">
      <c r="A75" s="8"/>
      <c r="B75" s="16"/>
      <c r="C75" s="8">
        <v>324</v>
      </c>
      <c r="D75" s="53"/>
      <c r="E75" s="54" t="s">
        <v>145</v>
      </c>
      <c r="F75" s="43">
        <f>F76</f>
        <v>4400</v>
      </c>
      <c r="G75" s="43"/>
      <c r="H75" s="43"/>
      <c r="I75" s="47">
        <f>I76</f>
        <v>3350.28</v>
      </c>
      <c r="J75" s="60"/>
      <c r="K75" s="60"/>
      <c r="L75" s="45"/>
      <c r="M75" s="45"/>
      <c r="N75" s="45"/>
    </row>
    <row r="76" spans="1:14" x14ac:dyDescent="0.25">
      <c r="A76" s="8"/>
      <c r="B76" s="16"/>
      <c r="C76" s="8"/>
      <c r="D76" s="53" t="s">
        <v>146</v>
      </c>
      <c r="E76" s="54" t="s">
        <v>145</v>
      </c>
      <c r="F76" s="43">
        <v>4400</v>
      </c>
      <c r="G76" s="43"/>
      <c r="H76" s="43"/>
      <c r="I76" s="47">
        <v>3350.28</v>
      </c>
      <c r="J76" s="60"/>
      <c r="K76" s="60"/>
      <c r="L76" s="45"/>
      <c r="M76" s="45"/>
      <c r="N76" s="45"/>
    </row>
    <row r="77" spans="1:14" ht="25.5" x14ac:dyDescent="0.25">
      <c r="A77" s="8"/>
      <c r="B77" s="16"/>
      <c r="C77" s="8">
        <v>329</v>
      </c>
      <c r="D77" s="8"/>
      <c r="E77" s="54" t="s">
        <v>78</v>
      </c>
      <c r="F77" s="43">
        <v>30576.7</v>
      </c>
      <c r="G77" s="43"/>
      <c r="H77" s="43"/>
      <c r="I77" s="43">
        <f>SUM(I78:I84)</f>
        <v>32089.85</v>
      </c>
      <c r="J77" s="60">
        <f t="shared" si="2"/>
        <v>104.94870277041015</v>
      </c>
      <c r="K77" s="60"/>
      <c r="L77" s="45"/>
      <c r="M77" s="45"/>
      <c r="N77" s="45"/>
    </row>
    <row r="78" spans="1:14" ht="25.5" x14ac:dyDescent="0.25">
      <c r="A78" s="8"/>
      <c r="B78" s="16"/>
      <c r="C78" s="8"/>
      <c r="D78" s="53">
        <v>3291</v>
      </c>
      <c r="E78" s="55" t="s">
        <v>79</v>
      </c>
      <c r="F78" s="43">
        <v>2438.36</v>
      </c>
      <c r="G78" s="43"/>
      <c r="H78" s="43"/>
      <c r="I78" s="47">
        <v>3633.64</v>
      </c>
      <c r="J78" s="60">
        <f t="shared" si="2"/>
        <v>149.01983300250987</v>
      </c>
      <c r="K78" s="60"/>
      <c r="L78" s="45"/>
      <c r="M78" s="45"/>
      <c r="N78" s="45"/>
    </row>
    <row r="79" spans="1:14" x14ac:dyDescent="0.25">
      <c r="A79" s="8"/>
      <c r="B79" s="16"/>
      <c r="C79" s="8"/>
      <c r="D79" s="53">
        <v>3292</v>
      </c>
      <c r="E79" s="54" t="s">
        <v>80</v>
      </c>
      <c r="F79" s="43">
        <v>1809.3</v>
      </c>
      <c r="G79" s="43"/>
      <c r="H79" s="43"/>
      <c r="I79" s="47">
        <v>5885.16</v>
      </c>
      <c r="J79" s="60">
        <f t="shared" si="2"/>
        <v>325.27275741999671</v>
      </c>
      <c r="K79" s="60"/>
      <c r="L79" s="45"/>
      <c r="M79" s="45"/>
      <c r="N79" s="45"/>
    </row>
    <row r="80" spans="1:14" x14ac:dyDescent="0.25">
      <c r="A80" s="8"/>
      <c r="B80" s="16"/>
      <c r="C80" s="8"/>
      <c r="D80" s="53">
        <v>3293</v>
      </c>
      <c r="E80" s="54" t="s">
        <v>81</v>
      </c>
      <c r="F80" s="43">
        <v>7785.03</v>
      </c>
      <c r="G80" s="43"/>
      <c r="H80" s="43"/>
      <c r="I80" s="47">
        <v>4789.0600000000004</v>
      </c>
      <c r="J80" s="60">
        <f t="shared" si="2"/>
        <v>61.516269044563742</v>
      </c>
      <c r="K80" s="60"/>
      <c r="L80" s="45"/>
      <c r="M80" s="45"/>
      <c r="N80" s="45"/>
    </row>
    <row r="81" spans="1:14" x14ac:dyDescent="0.25">
      <c r="A81" s="8"/>
      <c r="B81" s="16"/>
      <c r="C81" s="8"/>
      <c r="D81" s="53">
        <v>3294</v>
      </c>
      <c r="E81" s="54" t="s">
        <v>82</v>
      </c>
      <c r="F81" s="43">
        <v>500.27</v>
      </c>
      <c r="G81" s="43"/>
      <c r="H81" s="43"/>
      <c r="I81" s="47">
        <v>885</v>
      </c>
      <c r="J81" s="60">
        <f t="shared" si="2"/>
        <v>176.90447158534391</v>
      </c>
      <c r="K81" s="60"/>
      <c r="L81" s="45"/>
      <c r="M81" s="45"/>
      <c r="N81" s="45"/>
    </row>
    <row r="82" spans="1:14" x14ac:dyDescent="0.25">
      <c r="A82" s="8"/>
      <c r="B82" s="16"/>
      <c r="C82" s="8"/>
      <c r="D82" s="53">
        <v>3295</v>
      </c>
      <c r="E82" s="54" t="s">
        <v>83</v>
      </c>
      <c r="F82" s="43">
        <v>1960.57</v>
      </c>
      <c r="G82" s="43"/>
      <c r="H82" s="43"/>
      <c r="I82" s="47">
        <v>629.75</v>
      </c>
      <c r="J82" s="60">
        <f t="shared" si="2"/>
        <v>32.120760799155349</v>
      </c>
      <c r="K82" s="60"/>
      <c r="L82" s="45"/>
      <c r="M82" s="45"/>
      <c r="N82" s="45"/>
    </row>
    <row r="83" spans="1:14" x14ac:dyDescent="0.25">
      <c r="A83" s="8"/>
      <c r="B83" s="16"/>
      <c r="C83" s="8"/>
      <c r="D83" s="53" t="s">
        <v>112</v>
      </c>
      <c r="E83" s="54" t="s">
        <v>113</v>
      </c>
      <c r="F83" s="43">
        <v>467.32</v>
      </c>
      <c r="G83" s="43"/>
      <c r="H83" s="43"/>
      <c r="I83" s="47">
        <v>171.05</v>
      </c>
      <c r="J83" s="60">
        <f t="shared" si="2"/>
        <v>36.602328169134644</v>
      </c>
      <c r="K83" s="60"/>
      <c r="L83" s="45"/>
      <c r="M83" s="45"/>
      <c r="N83" s="45"/>
    </row>
    <row r="84" spans="1:14" x14ac:dyDescent="0.25">
      <c r="A84" s="8"/>
      <c r="B84" s="16"/>
      <c r="C84" s="8"/>
      <c r="D84" s="8">
        <v>3299</v>
      </c>
      <c r="E84" s="54" t="s">
        <v>84</v>
      </c>
      <c r="F84" s="43">
        <v>15615.85</v>
      </c>
      <c r="G84" s="43"/>
      <c r="H84" s="43"/>
      <c r="I84" s="47">
        <v>16096.19</v>
      </c>
      <c r="J84" s="60">
        <f t="shared" si="2"/>
        <v>103.07597729230238</v>
      </c>
      <c r="K84" s="60"/>
      <c r="L84" s="45"/>
      <c r="M84" s="45"/>
      <c r="N84" s="45"/>
    </row>
    <row r="85" spans="1:14" s="57" customFormat="1" x14ac:dyDescent="0.25">
      <c r="A85" s="16"/>
      <c r="B85" s="16">
        <v>34</v>
      </c>
      <c r="C85" s="16"/>
      <c r="D85" s="16"/>
      <c r="E85" s="59" t="s">
        <v>89</v>
      </c>
      <c r="F85" s="56">
        <f>F86</f>
        <v>12750.789999999999</v>
      </c>
      <c r="G85" s="56">
        <v>11400</v>
      </c>
      <c r="H85" s="56">
        <v>11400</v>
      </c>
      <c r="I85" s="56">
        <f>I86</f>
        <v>14144.46</v>
      </c>
      <c r="J85" s="60">
        <f t="shared" si="2"/>
        <v>110.93006786246187</v>
      </c>
      <c r="K85" s="60">
        <f t="shared" si="3"/>
        <v>124.07421052631578</v>
      </c>
      <c r="L85" s="78"/>
      <c r="M85" s="45"/>
      <c r="N85" s="78"/>
    </row>
    <row r="86" spans="1:14" x14ac:dyDescent="0.25">
      <c r="A86" s="8"/>
      <c r="B86" s="16"/>
      <c r="C86" s="8">
        <v>343</v>
      </c>
      <c r="D86" s="8"/>
      <c r="E86" s="54" t="s">
        <v>90</v>
      </c>
      <c r="F86" s="43">
        <f>SUM(F87:F90)</f>
        <v>12750.789999999999</v>
      </c>
      <c r="G86" s="43"/>
      <c r="H86" s="43"/>
      <c r="I86" s="43">
        <f>SUM(I87:I90)</f>
        <v>14144.46</v>
      </c>
      <c r="J86" s="60">
        <f t="shared" si="2"/>
        <v>110.93006786246187</v>
      </c>
      <c r="K86" s="60"/>
      <c r="L86" s="45"/>
      <c r="M86" s="45"/>
      <c r="N86" s="45"/>
    </row>
    <row r="87" spans="1:14" x14ac:dyDescent="0.25">
      <c r="A87" s="8"/>
      <c r="B87" s="16"/>
      <c r="C87" s="8"/>
      <c r="D87" s="53">
        <v>3431</v>
      </c>
      <c r="E87" s="55" t="s">
        <v>85</v>
      </c>
      <c r="F87" s="43">
        <v>11958.76</v>
      </c>
      <c r="G87" s="43"/>
      <c r="H87" s="43"/>
      <c r="I87" s="47">
        <v>13922.16</v>
      </c>
      <c r="J87" s="60">
        <f t="shared" si="2"/>
        <v>116.41809016988383</v>
      </c>
      <c r="K87" s="60"/>
      <c r="L87" s="45"/>
      <c r="M87" s="45"/>
      <c r="N87" s="45"/>
    </row>
    <row r="88" spans="1:14" ht="25.5" x14ac:dyDescent="0.25">
      <c r="A88" s="8"/>
      <c r="B88" s="16"/>
      <c r="C88" s="8"/>
      <c r="D88" s="53">
        <v>3432</v>
      </c>
      <c r="E88" s="54" t="s">
        <v>86</v>
      </c>
      <c r="F88" s="43"/>
      <c r="G88" s="43"/>
      <c r="H88" s="43"/>
      <c r="I88" s="47"/>
      <c r="J88" s="60"/>
      <c r="K88" s="60"/>
      <c r="L88" s="45"/>
      <c r="M88" s="45"/>
      <c r="N88" s="45"/>
    </row>
    <row r="89" spans="1:14" x14ac:dyDescent="0.25">
      <c r="A89" s="8"/>
      <c r="B89" s="16"/>
      <c r="C89" s="8"/>
      <c r="D89" s="53">
        <v>3433</v>
      </c>
      <c r="E89" s="54" t="s">
        <v>87</v>
      </c>
      <c r="F89" s="43">
        <v>401.23</v>
      </c>
      <c r="G89" s="43"/>
      <c r="H89" s="43"/>
      <c r="I89" s="47"/>
      <c r="J89" s="60">
        <f t="shared" si="2"/>
        <v>0</v>
      </c>
      <c r="K89" s="60"/>
      <c r="L89" s="45"/>
      <c r="M89" s="45"/>
      <c r="N89" s="45"/>
    </row>
    <row r="90" spans="1:14" x14ac:dyDescent="0.25">
      <c r="A90" s="8"/>
      <c r="B90" s="16"/>
      <c r="C90" s="8"/>
      <c r="D90" s="53">
        <v>3434</v>
      </c>
      <c r="E90" s="54" t="s">
        <v>88</v>
      </c>
      <c r="F90" s="43">
        <v>390.8</v>
      </c>
      <c r="G90" s="43"/>
      <c r="H90" s="43"/>
      <c r="I90" s="47">
        <v>222.3</v>
      </c>
      <c r="J90" s="60"/>
      <c r="K90" s="60"/>
      <c r="L90" s="45"/>
      <c r="M90" s="45"/>
      <c r="N90" s="45"/>
    </row>
    <row r="91" spans="1:14" ht="25.5" x14ac:dyDescent="0.25">
      <c r="A91" s="8"/>
      <c r="B91" s="16">
        <v>37</v>
      </c>
      <c r="C91" s="8"/>
      <c r="D91" s="53"/>
      <c r="E91" s="54" t="s">
        <v>132</v>
      </c>
      <c r="F91" s="56">
        <f>F92</f>
        <v>19269.52</v>
      </c>
      <c r="G91" s="56"/>
      <c r="H91" s="56">
        <v>19269.52</v>
      </c>
      <c r="I91" s="60">
        <f>I92</f>
        <v>21136.95</v>
      </c>
      <c r="J91" s="60"/>
      <c r="K91" s="60"/>
      <c r="L91" s="45"/>
      <c r="M91" s="45"/>
      <c r="N91" s="45"/>
    </row>
    <row r="92" spans="1:14" ht="25.5" x14ac:dyDescent="0.25">
      <c r="A92" s="8"/>
      <c r="B92" s="16"/>
      <c r="C92" s="8">
        <v>372</v>
      </c>
      <c r="D92" s="53"/>
      <c r="E92" s="54" t="s">
        <v>134</v>
      </c>
      <c r="F92" s="43">
        <f>F93</f>
        <v>19269.52</v>
      </c>
      <c r="G92" s="43"/>
      <c r="H92" s="43"/>
      <c r="I92" s="47">
        <f>I93</f>
        <v>21136.95</v>
      </c>
      <c r="J92" s="60"/>
      <c r="K92" s="60"/>
      <c r="L92" s="45"/>
      <c r="M92" s="45"/>
      <c r="N92" s="45"/>
    </row>
    <row r="93" spans="1:14" x14ac:dyDescent="0.25">
      <c r="A93" s="8"/>
      <c r="B93" s="16"/>
      <c r="C93" s="8"/>
      <c r="D93" s="53" t="s">
        <v>135</v>
      </c>
      <c r="E93" s="54" t="s">
        <v>133</v>
      </c>
      <c r="F93" s="43">
        <v>19269.52</v>
      </c>
      <c r="G93" s="43"/>
      <c r="H93" s="43"/>
      <c r="I93" s="47">
        <v>21136.95</v>
      </c>
      <c r="J93" s="60"/>
      <c r="K93" s="60"/>
      <c r="L93" s="45"/>
      <c r="M93" s="45"/>
      <c r="N93" s="45"/>
    </row>
    <row r="94" spans="1:14" s="57" customFormat="1" x14ac:dyDescent="0.25">
      <c r="A94" s="16"/>
      <c r="B94" s="16">
        <v>38</v>
      </c>
      <c r="C94" s="16"/>
      <c r="D94" s="62"/>
      <c r="E94" s="69" t="s">
        <v>103</v>
      </c>
      <c r="F94" s="56">
        <f>F95</f>
        <v>0</v>
      </c>
      <c r="G94" s="56">
        <v>2500</v>
      </c>
      <c r="H94" s="56">
        <v>2500</v>
      </c>
      <c r="I94" s="60">
        <f>I95+I97</f>
        <v>1449.9</v>
      </c>
      <c r="J94" s="60">
        <v>0</v>
      </c>
      <c r="K94" s="60">
        <f t="shared" si="3"/>
        <v>57.996000000000002</v>
      </c>
      <c r="L94" s="78"/>
      <c r="M94" s="45"/>
      <c r="N94" s="78"/>
    </row>
    <row r="95" spans="1:14" x14ac:dyDescent="0.25">
      <c r="A95" s="8"/>
      <c r="B95" s="16"/>
      <c r="C95" s="8">
        <v>381</v>
      </c>
      <c r="D95" s="53"/>
      <c r="E95" s="54" t="s">
        <v>162</v>
      </c>
      <c r="F95" s="43">
        <f>F96</f>
        <v>0</v>
      </c>
      <c r="G95" s="43"/>
      <c r="H95" s="43"/>
      <c r="I95" s="47">
        <f>I96</f>
        <v>569.9</v>
      </c>
      <c r="J95" s="60">
        <v>0</v>
      </c>
      <c r="K95" s="60"/>
      <c r="L95" s="45"/>
      <c r="M95" s="45"/>
      <c r="N95" s="45"/>
    </row>
    <row r="96" spans="1:14" x14ac:dyDescent="0.25">
      <c r="A96" s="8"/>
      <c r="B96" s="16"/>
      <c r="C96" s="8"/>
      <c r="D96" s="53" t="s">
        <v>159</v>
      </c>
      <c r="E96" s="54" t="s">
        <v>160</v>
      </c>
      <c r="F96" s="43"/>
      <c r="G96" s="43"/>
      <c r="H96" s="43"/>
      <c r="I96" s="47">
        <v>569.9</v>
      </c>
      <c r="J96" s="60">
        <v>0</v>
      </c>
      <c r="K96" s="60"/>
      <c r="L96" s="45"/>
      <c r="M96" s="45"/>
      <c r="N96" s="45"/>
    </row>
    <row r="97" spans="1:14" x14ac:dyDescent="0.25">
      <c r="A97" s="8"/>
      <c r="B97" s="16"/>
      <c r="C97" s="8">
        <v>383</v>
      </c>
      <c r="D97" s="53"/>
      <c r="E97" s="54" t="s">
        <v>163</v>
      </c>
      <c r="F97" s="43"/>
      <c r="G97" s="43"/>
      <c r="H97" s="43"/>
      <c r="I97" s="47">
        <f>I98</f>
        <v>880</v>
      </c>
      <c r="J97" s="60">
        <v>0</v>
      </c>
      <c r="K97" s="60"/>
      <c r="L97" s="45"/>
      <c r="M97" s="45"/>
      <c r="N97" s="45"/>
    </row>
    <row r="98" spans="1:14" x14ac:dyDescent="0.25">
      <c r="A98" s="8"/>
      <c r="B98" s="16"/>
      <c r="C98" s="8"/>
      <c r="D98" s="8">
        <v>3835</v>
      </c>
      <c r="E98" s="21" t="s">
        <v>161</v>
      </c>
      <c r="F98" s="43"/>
      <c r="G98" s="43"/>
      <c r="H98" s="43"/>
      <c r="I98" s="47">
        <v>880</v>
      </c>
      <c r="J98" s="60">
        <v>0</v>
      </c>
      <c r="K98" s="60"/>
      <c r="L98" s="45"/>
      <c r="M98" s="45"/>
      <c r="N98" s="45"/>
    </row>
    <row r="99" spans="1:14" x14ac:dyDescent="0.25">
      <c r="A99" s="10">
        <v>4</v>
      </c>
      <c r="B99" s="11"/>
      <c r="C99" s="11"/>
      <c r="D99" s="11"/>
      <c r="E99" s="15" t="s">
        <v>6</v>
      </c>
      <c r="F99" s="56">
        <f>F100</f>
        <v>53855.07</v>
      </c>
      <c r="G99" s="56">
        <f>G100+G113</f>
        <v>445200</v>
      </c>
      <c r="H99" s="56">
        <f t="shared" ref="H99:I99" si="4">H100+H113</f>
        <v>456300</v>
      </c>
      <c r="I99" s="56">
        <f t="shared" si="4"/>
        <v>109672.37999999999</v>
      </c>
      <c r="J99" s="60">
        <f t="shared" si="2"/>
        <v>203.64355667906472</v>
      </c>
      <c r="K99" s="60">
        <f t="shared" si="3"/>
        <v>24.035147928994078</v>
      </c>
      <c r="L99" s="45"/>
      <c r="M99" s="45"/>
      <c r="N99" s="45"/>
    </row>
    <row r="100" spans="1:14" s="57" customFormat="1" ht="25.5" customHeight="1" x14ac:dyDescent="0.25">
      <c r="A100" s="7"/>
      <c r="B100" s="7">
        <v>42</v>
      </c>
      <c r="C100" s="7"/>
      <c r="D100" s="7"/>
      <c r="E100" s="59" t="s">
        <v>91</v>
      </c>
      <c r="F100" s="56">
        <f>F101+F109+F111</f>
        <v>53855.07</v>
      </c>
      <c r="G100" s="56">
        <v>295200</v>
      </c>
      <c r="H100" s="61">
        <v>306300</v>
      </c>
      <c r="I100" s="56">
        <f>I101+I109+I111</f>
        <v>109672.37999999999</v>
      </c>
      <c r="J100" s="60">
        <f t="shared" si="2"/>
        <v>203.64355667906472</v>
      </c>
      <c r="K100" s="60">
        <f t="shared" si="3"/>
        <v>35.805543584720859</v>
      </c>
      <c r="L100" s="78"/>
      <c r="M100" s="45"/>
      <c r="N100" s="78"/>
    </row>
    <row r="101" spans="1:14" x14ac:dyDescent="0.25">
      <c r="A101" s="12"/>
      <c r="B101" s="12"/>
      <c r="C101" s="12">
        <v>422</v>
      </c>
      <c r="D101" s="12"/>
      <c r="E101" s="54" t="s">
        <v>92</v>
      </c>
      <c r="F101" s="43">
        <v>33316.71</v>
      </c>
      <c r="G101" s="43"/>
      <c r="H101" s="46"/>
      <c r="I101" s="43">
        <f>SUM(I102:I108)</f>
        <v>66955.17</v>
      </c>
      <c r="J101" s="60">
        <f t="shared" si="2"/>
        <v>200.96573161035408</v>
      </c>
      <c r="K101" s="60"/>
      <c r="L101" s="45"/>
      <c r="M101" s="45"/>
      <c r="N101" s="45"/>
    </row>
    <row r="102" spans="1:14" x14ac:dyDescent="0.25">
      <c r="A102" s="12"/>
      <c r="B102" s="12"/>
      <c r="C102" s="12"/>
      <c r="D102" s="53">
        <v>4221</v>
      </c>
      <c r="E102" s="54" t="s">
        <v>93</v>
      </c>
      <c r="F102" s="43">
        <v>14244.32</v>
      </c>
      <c r="G102" s="43"/>
      <c r="H102" s="46"/>
      <c r="I102" s="47">
        <v>19130.419999999998</v>
      </c>
      <c r="J102" s="60">
        <f t="shared" si="2"/>
        <v>134.30209374684082</v>
      </c>
      <c r="K102" s="60"/>
      <c r="L102" s="45"/>
      <c r="M102" s="45"/>
      <c r="N102" s="45"/>
    </row>
    <row r="103" spans="1:14" x14ac:dyDescent="0.25">
      <c r="A103" s="12"/>
      <c r="B103" s="12"/>
      <c r="C103" s="12"/>
      <c r="D103" s="53">
        <v>4222</v>
      </c>
      <c r="E103" s="54" t="s">
        <v>94</v>
      </c>
      <c r="F103" s="43"/>
      <c r="G103" s="43"/>
      <c r="H103" s="46"/>
      <c r="I103" s="47">
        <v>3289.72</v>
      </c>
      <c r="J103" s="60">
        <v>0</v>
      </c>
      <c r="K103" s="60"/>
      <c r="L103" s="45"/>
      <c r="M103" s="45"/>
      <c r="N103" s="45"/>
    </row>
    <row r="104" spans="1:14" x14ac:dyDescent="0.25">
      <c r="A104" s="12"/>
      <c r="B104" s="12"/>
      <c r="C104" s="12"/>
      <c r="D104" s="53">
        <v>4223</v>
      </c>
      <c r="E104" s="54" t="s">
        <v>95</v>
      </c>
      <c r="F104" s="43">
        <v>8038.36</v>
      </c>
      <c r="G104" s="43"/>
      <c r="H104" s="46"/>
      <c r="I104" s="47">
        <v>11995.25</v>
      </c>
      <c r="J104" s="60">
        <f t="shared" si="2"/>
        <v>149.22509069014077</v>
      </c>
      <c r="K104" s="60"/>
      <c r="L104" s="45"/>
      <c r="M104" s="45"/>
      <c r="N104" s="45"/>
    </row>
    <row r="105" spans="1:14" x14ac:dyDescent="0.25">
      <c r="A105" s="12"/>
      <c r="B105" s="12"/>
      <c r="C105" s="12"/>
      <c r="D105" s="53">
        <v>4224</v>
      </c>
      <c r="E105" s="54" t="s">
        <v>96</v>
      </c>
      <c r="F105" s="43"/>
      <c r="G105" s="43"/>
      <c r="H105" s="46"/>
      <c r="I105" s="47">
        <v>0</v>
      </c>
      <c r="J105" s="60"/>
      <c r="K105" s="60"/>
      <c r="L105" s="45"/>
      <c r="M105" s="45"/>
      <c r="N105" s="45"/>
    </row>
    <row r="106" spans="1:14" x14ac:dyDescent="0.25">
      <c r="A106" s="12"/>
      <c r="B106" s="12"/>
      <c r="C106" s="12"/>
      <c r="D106" s="53">
        <v>4225</v>
      </c>
      <c r="E106" s="54" t="s">
        <v>97</v>
      </c>
      <c r="F106" s="43">
        <v>1168.6199999999999</v>
      </c>
      <c r="G106" s="43"/>
      <c r="H106" s="46"/>
      <c r="I106" s="47">
        <v>859.42</v>
      </c>
      <c r="J106" s="60"/>
      <c r="K106" s="60"/>
      <c r="L106" s="45"/>
      <c r="M106" s="45"/>
      <c r="N106" s="45"/>
    </row>
    <row r="107" spans="1:14" x14ac:dyDescent="0.25">
      <c r="A107" s="12"/>
      <c r="B107" s="12"/>
      <c r="C107" s="12"/>
      <c r="D107" s="53">
        <v>4226</v>
      </c>
      <c r="E107" s="54" t="s">
        <v>98</v>
      </c>
      <c r="F107" s="43">
        <v>2460.04</v>
      </c>
      <c r="G107" s="43"/>
      <c r="H107" s="46"/>
      <c r="I107" s="47">
        <v>0</v>
      </c>
      <c r="J107" s="60"/>
      <c r="K107" s="60"/>
      <c r="L107" s="45"/>
      <c r="M107" s="45"/>
      <c r="N107" s="45"/>
    </row>
    <row r="108" spans="1:14" x14ac:dyDescent="0.25">
      <c r="A108" s="12"/>
      <c r="B108" s="12"/>
      <c r="C108" s="12"/>
      <c r="D108" s="53">
        <v>4227</v>
      </c>
      <c r="E108" s="55" t="s">
        <v>99</v>
      </c>
      <c r="F108" s="43">
        <v>7405.37</v>
      </c>
      <c r="G108" s="43"/>
      <c r="H108" s="46"/>
      <c r="I108" s="47">
        <v>31680.36</v>
      </c>
      <c r="J108" s="60">
        <f t="shared" si="2"/>
        <v>427.80252708507476</v>
      </c>
      <c r="K108" s="60"/>
      <c r="L108" s="45"/>
      <c r="M108" s="45"/>
      <c r="N108" s="45"/>
    </row>
    <row r="109" spans="1:14" ht="25.5" x14ac:dyDescent="0.25">
      <c r="A109" s="12"/>
      <c r="B109" s="12"/>
      <c r="C109" s="12">
        <v>424</v>
      </c>
      <c r="D109" s="53"/>
      <c r="E109" s="54" t="s">
        <v>100</v>
      </c>
      <c r="F109" s="43">
        <f>F110</f>
        <v>9047.11</v>
      </c>
      <c r="G109" s="43"/>
      <c r="H109" s="46"/>
      <c r="I109" s="47">
        <f>I110</f>
        <v>29725.81</v>
      </c>
      <c r="J109" s="60">
        <f t="shared" si="2"/>
        <v>328.566912527868</v>
      </c>
      <c r="K109" s="60"/>
      <c r="L109" s="45"/>
      <c r="M109" s="45"/>
      <c r="N109" s="45"/>
    </row>
    <row r="110" spans="1:14" x14ac:dyDescent="0.25">
      <c r="A110" s="12"/>
      <c r="B110" s="12"/>
      <c r="C110" s="12"/>
      <c r="D110" s="53" t="s">
        <v>102</v>
      </c>
      <c r="E110" s="54" t="s">
        <v>101</v>
      </c>
      <c r="F110" s="43">
        <v>9047.11</v>
      </c>
      <c r="G110" s="43"/>
      <c r="H110" s="46"/>
      <c r="I110" s="47">
        <v>29725.81</v>
      </c>
      <c r="J110" s="60">
        <f t="shared" si="2"/>
        <v>328.566912527868</v>
      </c>
      <c r="K110" s="60"/>
      <c r="L110" s="45"/>
      <c r="M110" s="45"/>
      <c r="N110" s="45"/>
    </row>
    <row r="111" spans="1:14" x14ac:dyDescent="0.25">
      <c r="A111" s="12"/>
      <c r="B111" s="12"/>
      <c r="C111" s="12">
        <v>426</v>
      </c>
      <c r="D111" s="53"/>
      <c r="E111" s="54" t="s">
        <v>147</v>
      </c>
      <c r="F111" s="43">
        <f>F112</f>
        <v>11491.25</v>
      </c>
      <c r="G111" s="43"/>
      <c r="H111" s="46"/>
      <c r="I111" s="47">
        <f>I112</f>
        <v>12991.4</v>
      </c>
      <c r="J111" s="60"/>
      <c r="K111" s="60"/>
      <c r="L111" s="45"/>
      <c r="M111" s="45"/>
      <c r="N111" s="45"/>
    </row>
    <row r="112" spans="1:14" x14ac:dyDescent="0.25">
      <c r="A112" s="12"/>
      <c r="B112" s="12"/>
      <c r="C112" s="12"/>
      <c r="D112" s="53" t="s">
        <v>148</v>
      </c>
      <c r="E112" s="54" t="s">
        <v>149</v>
      </c>
      <c r="F112" s="43">
        <v>11491.25</v>
      </c>
      <c r="G112" s="43"/>
      <c r="H112" s="46"/>
      <c r="I112" s="47">
        <v>12991.4</v>
      </c>
      <c r="J112" s="60"/>
      <c r="K112" s="60"/>
      <c r="L112" s="45"/>
      <c r="M112" s="45"/>
      <c r="N112" s="45"/>
    </row>
    <row r="113" spans="1:14" s="57" customFormat="1" ht="25.5" x14ac:dyDescent="0.25">
      <c r="A113" s="7"/>
      <c r="B113" s="7">
        <v>45</v>
      </c>
      <c r="C113" s="7"/>
      <c r="D113" s="62"/>
      <c r="E113" s="59" t="s">
        <v>140</v>
      </c>
      <c r="F113" s="56"/>
      <c r="G113" s="56">
        <v>150000</v>
      </c>
      <c r="H113" s="61">
        <v>150000</v>
      </c>
      <c r="I113" s="60">
        <v>0</v>
      </c>
      <c r="J113" s="60"/>
      <c r="K113" s="60">
        <f t="shared" ref="K113" si="5">I113/H113*100</f>
        <v>0</v>
      </c>
      <c r="L113" s="78"/>
      <c r="M113" s="78"/>
      <c r="N113" s="78"/>
    </row>
    <row r="114" spans="1:14" x14ac:dyDescent="0.25">
      <c r="A114" s="27"/>
      <c r="B114" s="27"/>
      <c r="C114" s="27">
        <v>451</v>
      </c>
      <c r="D114" s="27"/>
      <c r="E114" s="54" t="s">
        <v>141</v>
      </c>
      <c r="F114" s="80"/>
      <c r="G114" s="80"/>
      <c r="H114" s="80"/>
      <c r="I114" s="47">
        <v>0</v>
      </c>
      <c r="J114" s="47"/>
      <c r="K114" s="47"/>
    </row>
    <row r="115" spans="1:14" x14ac:dyDescent="0.25">
      <c r="A115" s="27"/>
      <c r="B115" s="27"/>
      <c r="C115" s="27"/>
      <c r="D115" s="27">
        <v>4511</v>
      </c>
      <c r="E115" s="54" t="s">
        <v>141</v>
      </c>
      <c r="F115" s="80"/>
      <c r="G115" s="80"/>
      <c r="H115" s="80"/>
      <c r="I115" s="47">
        <v>0</v>
      </c>
      <c r="J115" s="47"/>
      <c r="K115" s="47"/>
    </row>
    <row r="116" spans="1:14" x14ac:dyDescent="0.25">
      <c r="I116" s="48"/>
      <c r="J116" s="48"/>
      <c r="K116" s="48"/>
    </row>
    <row r="117" spans="1:14" x14ac:dyDescent="0.25">
      <c r="I117" s="48"/>
      <c r="J117" s="48"/>
      <c r="K117" s="48"/>
    </row>
    <row r="118" spans="1:14" x14ac:dyDescent="0.25">
      <c r="I118" s="48"/>
      <c r="J118" s="48"/>
      <c r="K118" s="48"/>
    </row>
  </sheetData>
  <protectedRanges>
    <protectedRange algorithmName="SHA-512" hashValue="R8frfBQ/MhInQYm+jLEgMwgPwCkrGPIUaxyIFLRSCn/+fIsUU6bmJDax/r7gTh2PEAEvgODYwg0rRRjqSM/oww==" saltValue="tbZzHO5lCNHCDH5y3XGZag==" spinCount="100000" sqref="D55:D57" name="Range1"/>
    <protectedRange algorithmName="SHA-512" hashValue="R8frfBQ/MhInQYm+jLEgMwgPwCkrGPIUaxyIFLRSCn/+fIsUU6bmJDax/r7gTh2PEAEvgODYwg0rRRjqSM/oww==" saltValue="tbZzHO5lCNHCDH5y3XGZag==" spinCount="100000" sqref="E55:E57" name="Range1_1"/>
    <protectedRange algorithmName="SHA-512" hashValue="R8frfBQ/MhInQYm+jLEgMwgPwCkrGPIUaxyIFLRSCn/+fIsUU6bmJDax/r7gTh2PEAEvgODYwg0rRRjqSM/oww==" saltValue="tbZzHO5lCNHCDH5y3XGZag==" spinCount="100000" sqref="E58" name="Range1_2"/>
    <protectedRange algorithmName="SHA-512" hashValue="R8frfBQ/MhInQYm+jLEgMwgPwCkrGPIUaxyIFLRSCn/+fIsUU6bmJDax/r7gTh2PEAEvgODYwg0rRRjqSM/oww==" saltValue="tbZzHO5lCNHCDH5y3XGZag==" spinCount="100000" sqref="D59:D63" name="Range1_3"/>
    <protectedRange algorithmName="SHA-512" hashValue="R8frfBQ/MhInQYm+jLEgMwgPwCkrGPIUaxyIFLRSCn/+fIsUU6bmJDax/r7gTh2PEAEvgODYwg0rRRjqSM/oww==" saltValue="tbZzHO5lCNHCDH5y3XGZag==" spinCount="100000" sqref="E59:E63" name="Range1_5"/>
    <protectedRange algorithmName="SHA-512" hashValue="R8frfBQ/MhInQYm+jLEgMwgPwCkrGPIUaxyIFLRSCn/+fIsUU6bmJDax/r7gTh2PEAEvgODYwg0rRRjqSM/oww==" saltValue="tbZzHO5lCNHCDH5y3XGZag==" spinCount="100000" sqref="E64" name="Range1_6"/>
    <protectedRange algorithmName="SHA-512" hashValue="R8frfBQ/MhInQYm+jLEgMwgPwCkrGPIUaxyIFLRSCn/+fIsUU6bmJDax/r7gTh2PEAEvgODYwg0rRRjqSM/oww==" saltValue="tbZzHO5lCNHCDH5y3XGZag==" spinCount="100000" sqref="E65" name="Range1_7"/>
    <protectedRange algorithmName="SHA-512" hashValue="R8frfBQ/MhInQYm+jLEgMwgPwCkrGPIUaxyIFLRSCn/+fIsUU6bmJDax/r7gTh2PEAEvgODYwg0rRRjqSM/oww==" saltValue="tbZzHO5lCNHCDH5y3XGZag==" spinCount="100000" sqref="D66:D76" name="Range1_8"/>
    <protectedRange algorithmName="SHA-512" hashValue="R8frfBQ/MhInQYm+jLEgMwgPwCkrGPIUaxyIFLRSCn/+fIsUU6bmJDax/r7gTh2PEAEvgODYwg0rRRjqSM/oww==" saltValue="tbZzHO5lCNHCDH5y3XGZag==" spinCount="100000" sqref="E66:E76" name="Range1_9"/>
    <protectedRange algorithmName="SHA-512" hashValue="R8frfBQ/MhInQYm+jLEgMwgPwCkrGPIUaxyIFLRSCn/+fIsUU6bmJDax/r7gTh2PEAEvgODYwg0rRRjqSM/oww==" saltValue="tbZzHO5lCNHCDH5y3XGZag==" spinCount="100000" sqref="E77:E83" name="Range1_10"/>
    <protectedRange algorithmName="SHA-512" hashValue="R8frfBQ/MhInQYm+jLEgMwgPwCkrGPIUaxyIFLRSCn/+fIsUU6bmJDax/r7gTh2PEAEvgODYwg0rRRjqSM/oww==" saltValue="tbZzHO5lCNHCDH5y3XGZag==" spinCount="100000" sqref="E84" name="Range1_11"/>
    <protectedRange algorithmName="SHA-512" hashValue="R8frfBQ/MhInQYm+jLEgMwgPwCkrGPIUaxyIFLRSCn/+fIsUU6bmJDax/r7gTh2PEAEvgODYwg0rRRjqSM/oww==" saltValue="tbZzHO5lCNHCDH5y3XGZag==" spinCount="100000" sqref="D78:D83" name="Range1_12"/>
    <protectedRange algorithmName="SHA-512" hashValue="R8frfBQ/MhInQYm+jLEgMwgPwCkrGPIUaxyIFLRSCn/+fIsUU6bmJDax/r7gTh2PEAEvgODYwg0rRRjqSM/oww==" saltValue="tbZzHO5lCNHCDH5y3XGZag==" spinCount="100000" sqref="E85" name="Range1_13"/>
    <protectedRange algorithmName="SHA-512" hashValue="R8frfBQ/MhInQYm+jLEgMwgPwCkrGPIUaxyIFLRSCn/+fIsUU6bmJDax/r7gTh2PEAEvgODYwg0rRRjqSM/oww==" saltValue="tbZzHO5lCNHCDH5y3XGZag==" spinCount="100000" sqref="D87:D97" name="Range1_15"/>
    <protectedRange algorithmName="SHA-512" hashValue="R8frfBQ/MhInQYm+jLEgMwgPwCkrGPIUaxyIFLRSCn/+fIsUU6bmJDax/r7gTh2PEAEvgODYwg0rRRjqSM/oww==" saltValue="tbZzHO5lCNHCDH5y3XGZag==" spinCount="100000" sqref="E87:E93" name="Range1_16"/>
    <protectedRange algorithmName="SHA-512" hashValue="R8frfBQ/MhInQYm+jLEgMwgPwCkrGPIUaxyIFLRSCn/+fIsUU6bmJDax/r7gTh2PEAEvgODYwg0rRRjqSM/oww==" saltValue="tbZzHO5lCNHCDH5y3XGZag==" spinCount="100000" sqref="E86" name="Range1_17"/>
    <protectedRange algorithmName="SHA-512" hashValue="R8frfBQ/MhInQYm+jLEgMwgPwCkrGPIUaxyIFLRSCn/+fIsUU6bmJDax/r7gTh2PEAEvgODYwg0rRRjqSM/oww==" saltValue="tbZzHO5lCNHCDH5y3XGZag==" spinCount="100000" sqref="E100" name="Range1_18"/>
    <protectedRange algorithmName="SHA-512" hashValue="R8frfBQ/MhInQYm+jLEgMwgPwCkrGPIUaxyIFLRSCn/+fIsUU6bmJDax/r7gTh2PEAEvgODYwg0rRRjqSM/oww==" saltValue="tbZzHO5lCNHCDH5y3XGZag==" spinCount="100000" sqref="E101:E108 E113" name="Range1_19"/>
    <protectedRange algorithmName="SHA-512" hashValue="R8frfBQ/MhInQYm+jLEgMwgPwCkrGPIUaxyIFLRSCn/+fIsUU6bmJDax/r7gTh2PEAEvgODYwg0rRRjqSM/oww==" saltValue="tbZzHO5lCNHCDH5y3XGZag==" spinCount="100000" sqref="D102:D113" name="Range1_20"/>
    <protectedRange algorithmName="SHA-512" hashValue="R8frfBQ/MhInQYm+jLEgMwgPwCkrGPIUaxyIFLRSCn/+fIsUU6bmJDax/r7gTh2PEAEvgODYwg0rRRjqSM/oww==" saltValue="tbZzHO5lCNHCDH5y3XGZag==" spinCount="100000" sqref="E109:E112" name="Range1_21"/>
    <protectedRange algorithmName="SHA-512" hashValue="R8frfBQ/MhInQYm+jLEgMwgPwCkrGPIUaxyIFLRSCn/+fIsUU6bmJDax/r7gTh2PEAEvgODYwg0rRRjqSM/oww==" saltValue="tbZzHO5lCNHCDH5y3XGZag==" spinCount="100000" sqref="E94" name="Range1_22"/>
    <protectedRange algorithmName="SHA-512" hashValue="R8frfBQ/MhInQYm+jLEgMwgPwCkrGPIUaxyIFLRSCn/+fIsUU6bmJDax/r7gTh2PEAEvgODYwg0rRRjqSM/oww==" saltValue="tbZzHO5lCNHCDH5y3XGZag==" spinCount="100000" sqref="E95" name="Range1_23"/>
    <protectedRange algorithmName="SHA-512" hashValue="R8frfBQ/MhInQYm+jLEgMwgPwCkrGPIUaxyIFLRSCn/+fIsUU6bmJDax/r7gTh2PEAEvgODYwg0rRRjqSM/oww==" saltValue="tbZzHO5lCNHCDH5y3XGZag==" spinCount="100000" sqref="E96:E97" name="Range1_24"/>
    <protectedRange algorithmName="SHA-512" hashValue="R8frfBQ/MhInQYm+jLEgMwgPwCkrGPIUaxyIFLRSCn/+fIsUU6bmJDax/r7gTh2PEAEvgODYwg0rRRjqSM/oww==" saltValue="tbZzHO5lCNHCDH5y3XGZag==" spinCount="100000" sqref="E15:E18" name="Range1_25"/>
    <protectedRange algorithmName="SHA-512" hashValue="R8frfBQ/MhInQYm+jLEgMwgPwCkrGPIUaxyIFLRSCn/+fIsUU6bmJDax/r7gTh2PEAEvgODYwg0rRRjqSM/oww==" saltValue="tbZzHO5lCNHCDH5y3XGZag==" spinCount="100000" sqref="E22" name="Range1_26"/>
    <protectedRange algorithmName="SHA-512" hashValue="R8frfBQ/MhInQYm+jLEgMwgPwCkrGPIUaxyIFLRSCn/+fIsUU6bmJDax/r7gTh2PEAEvgODYwg0rRRjqSM/oww==" saltValue="tbZzHO5lCNHCDH5y3XGZag==" spinCount="100000" sqref="E46:E51" name="Range1_27"/>
    <protectedRange algorithmName="SHA-512" hashValue="R8frfBQ/MhInQYm+jLEgMwgPwCkrGPIUaxyIFLRSCn/+fIsUU6bmJDax/r7gTh2PEAEvgODYwg0rRRjqSM/oww==" saltValue="tbZzHO5lCNHCDH5y3XGZag==" spinCount="100000" sqref="D46:D47" name="Range1_28"/>
    <protectedRange algorithmName="SHA-512" hashValue="R8frfBQ/MhInQYm+jLEgMwgPwCkrGPIUaxyIFLRSCn/+fIsUU6bmJDax/r7gTh2PEAEvgODYwg0rRRjqSM/oww==" saltValue="tbZzHO5lCNHCDH5y3XGZag==" spinCount="100000" sqref="D50:D51" name="Range1_29"/>
  </protectedRanges>
  <mergeCells count="7">
    <mergeCell ref="A1:K1"/>
    <mergeCell ref="A3:K3"/>
    <mergeCell ref="A5:K5"/>
    <mergeCell ref="A40:E40"/>
    <mergeCell ref="A8:E8"/>
    <mergeCell ref="A39:E39"/>
    <mergeCell ref="A7:E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4"/>
  <sheetViews>
    <sheetView workbookViewId="0">
      <selection activeCell="B3" sqref="B3:H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  <col min="9" max="9" width="17.85546875" customWidth="1"/>
    <col min="10" max="10" width="17.140625" customWidth="1"/>
    <col min="12" max="12" width="13.140625" style="45" customWidth="1"/>
  </cols>
  <sheetData>
    <row r="1" spans="2:12" ht="18" x14ac:dyDescent="0.25">
      <c r="B1" s="3"/>
      <c r="C1" s="3"/>
      <c r="D1" s="3"/>
      <c r="E1" s="3"/>
      <c r="F1" s="4"/>
      <c r="G1" s="4"/>
      <c r="H1" s="4"/>
    </row>
    <row r="2" spans="2:12" ht="18" customHeight="1" x14ac:dyDescent="0.25">
      <c r="B2" s="14"/>
      <c r="C2" s="14"/>
      <c r="D2" s="127" t="s">
        <v>158</v>
      </c>
      <c r="E2" s="148"/>
      <c r="F2" s="4"/>
      <c r="G2" s="4"/>
      <c r="H2" s="4"/>
    </row>
    <row r="3" spans="2:12" ht="15.75" customHeight="1" x14ac:dyDescent="0.25">
      <c r="B3" s="127" t="s">
        <v>33</v>
      </c>
      <c r="C3" s="127"/>
      <c r="D3" s="127"/>
      <c r="E3" s="127"/>
      <c r="F3" s="127"/>
      <c r="G3" s="127"/>
      <c r="H3" s="127"/>
    </row>
    <row r="4" spans="2:12" ht="18" x14ac:dyDescent="0.25">
      <c r="B4" s="3"/>
      <c r="C4" s="3"/>
      <c r="D4" s="3"/>
      <c r="E4" s="3"/>
      <c r="F4" s="4"/>
      <c r="G4" s="4"/>
      <c r="H4" s="4"/>
    </row>
    <row r="5" spans="2:12" ht="33.75" customHeight="1" x14ac:dyDescent="0.25">
      <c r="B5" s="34" t="s">
        <v>7</v>
      </c>
      <c r="C5" s="34" t="s">
        <v>139</v>
      </c>
      <c r="D5" s="34" t="s">
        <v>153</v>
      </c>
      <c r="E5" s="34" t="s">
        <v>154</v>
      </c>
      <c r="F5" s="34" t="s">
        <v>156</v>
      </c>
      <c r="G5" s="34" t="s">
        <v>17</v>
      </c>
      <c r="H5" s="34" t="s">
        <v>38</v>
      </c>
    </row>
    <row r="6" spans="2:12" x14ac:dyDescent="0.25">
      <c r="B6" s="34">
        <v>1</v>
      </c>
      <c r="C6" s="36">
        <v>2</v>
      </c>
      <c r="D6" s="36">
        <v>3</v>
      </c>
      <c r="E6" s="36">
        <v>4</v>
      </c>
      <c r="F6" s="36">
        <v>5</v>
      </c>
      <c r="G6" s="36" t="s">
        <v>30</v>
      </c>
      <c r="H6" s="36" t="s">
        <v>31</v>
      </c>
    </row>
    <row r="7" spans="2:12" ht="22.5" customHeight="1" x14ac:dyDescent="0.25">
      <c r="B7" s="7" t="s">
        <v>35</v>
      </c>
      <c r="C7" s="72">
        <f>C8+C11+C14+C17+C22</f>
        <v>4053863.8599999994</v>
      </c>
      <c r="D7" s="72">
        <f>D8+D11+D14+D17</f>
        <v>4248600</v>
      </c>
      <c r="E7" s="72">
        <f>E8+E11+E14+E17+E22</f>
        <v>4270100</v>
      </c>
      <c r="F7" s="72">
        <f>F8+F11+F14+F17+F22</f>
        <v>4277054.1399999997</v>
      </c>
      <c r="G7" s="60">
        <f t="shared" ref="G7:G23" si="0">F7/C7*100</f>
        <v>105.50561853352423</v>
      </c>
      <c r="H7" s="60">
        <f>F7/E7*100</f>
        <v>100.16285660757359</v>
      </c>
    </row>
    <row r="8" spans="2:12" x14ac:dyDescent="0.25">
      <c r="B8" s="7" t="s">
        <v>14</v>
      </c>
      <c r="C8" s="56">
        <f>C9</f>
        <v>278008.46999999997</v>
      </c>
      <c r="D8" s="56">
        <f>D9</f>
        <v>355800</v>
      </c>
      <c r="E8" s="56">
        <f>E9</f>
        <v>366200</v>
      </c>
      <c r="F8" s="60">
        <f>F9</f>
        <v>354691.79</v>
      </c>
      <c r="G8" s="60">
        <f>F8/C8*100</f>
        <v>127.5830876663578</v>
      </c>
      <c r="H8" s="60">
        <f t="shared" ref="H8:H20" si="1">F8/E8*100</f>
        <v>96.857397596941553</v>
      </c>
    </row>
    <row r="9" spans="2:12" ht="25.5" x14ac:dyDescent="0.25">
      <c r="B9" s="18" t="s">
        <v>114</v>
      </c>
      <c r="C9" s="43">
        <v>278008.46999999997</v>
      </c>
      <c r="D9" s="43">
        <v>355800</v>
      </c>
      <c r="E9" s="43">
        <v>366200</v>
      </c>
      <c r="F9" s="47">
        <v>354691.79</v>
      </c>
      <c r="G9" s="47">
        <f t="shared" si="0"/>
        <v>127.5830876663578</v>
      </c>
      <c r="H9" s="47">
        <f t="shared" si="1"/>
        <v>96.857397596941553</v>
      </c>
    </row>
    <row r="10" spans="2:12" x14ac:dyDescent="0.25">
      <c r="B10" s="19"/>
      <c r="C10" s="43"/>
      <c r="D10" s="43"/>
      <c r="E10" s="43"/>
      <c r="F10" s="47"/>
      <c r="G10" s="47"/>
      <c r="H10" s="47"/>
      <c r="J10" s="45"/>
    </row>
    <row r="11" spans="2:12" x14ac:dyDescent="0.25">
      <c r="B11" s="7" t="s">
        <v>15</v>
      </c>
      <c r="C11" s="56">
        <f>C12</f>
        <v>1164596.1200000001</v>
      </c>
      <c r="D11" s="56">
        <f>D12</f>
        <v>1155200</v>
      </c>
      <c r="E11" s="61">
        <f>E12</f>
        <v>1155200</v>
      </c>
      <c r="F11" s="60">
        <f>F12</f>
        <v>1275887.07</v>
      </c>
      <c r="G11" s="60">
        <f t="shared" si="0"/>
        <v>109.55618416451533</v>
      </c>
      <c r="H11" s="60">
        <f t="shared" si="1"/>
        <v>110.44728791551248</v>
      </c>
      <c r="J11" s="45"/>
    </row>
    <row r="12" spans="2:12" x14ac:dyDescent="0.25">
      <c r="B12" s="20" t="s">
        <v>16</v>
      </c>
      <c r="C12" s="43">
        <v>1164596.1200000001</v>
      </c>
      <c r="D12" s="43">
        <v>1155200</v>
      </c>
      <c r="E12" s="46">
        <v>1155200</v>
      </c>
      <c r="F12" s="47">
        <v>1275887.07</v>
      </c>
      <c r="G12" s="47">
        <f t="shared" si="0"/>
        <v>109.55618416451533</v>
      </c>
      <c r="H12" s="47">
        <f t="shared" si="1"/>
        <v>110.44728791551248</v>
      </c>
      <c r="I12" s="86"/>
      <c r="J12" s="83"/>
    </row>
    <row r="13" spans="2:12" x14ac:dyDescent="0.25">
      <c r="B13" s="12"/>
      <c r="C13" s="43"/>
      <c r="D13" s="43"/>
      <c r="E13" s="46"/>
      <c r="F13" s="47"/>
      <c r="G13" s="47"/>
      <c r="H13" s="47"/>
      <c r="I13" s="83"/>
      <c r="J13" s="83"/>
    </row>
    <row r="14" spans="2:12" s="57" customFormat="1" x14ac:dyDescent="0.25">
      <c r="B14" s="7" t="s">
        <v>115</v>
      </c>
      <c r="C14" s="56">
        <f>C15</f>
        <v>98948.85</v>
      </c>
      <c r="D14" s="56">
        <f>D15</f>
        <v>99100</v>
      </c>
      <c r="E14" s="61">
        <f>E15</f>
        <v>99100</v>
      </c>
      <c r="F14" s="60">
        <f>F15</f>
        <v>100842.85</v>
      </c>
      <c r="G14" s="60">
        <f t="shared" si="0"/>
        <v>101.91412027527353</v>
      </c>
      <c r="H14" s="60">
        <f t="shared" si="1"/>
        <v>101.75867810292634</v>
      </c>
      <c r="I14" s="85"/>
      <c r="J14" s="83"/>
      <c r="L14" s="78"/>
    </row>
    <row r="15" spans="2:12" x14ac:dyDescent="0.25">
      <c r="B15" s="70" t="s">
        <v>116</v>
      </c>
      <c r="C15" s="43">
        <v>98948.85</v>
      </c>
      <c r="D15" s="43">
        <v>99100</v>
      </c>
      <c r="E15" s="46">
        <v>99100</v>
      </c>
      <c r="F15" s="47">
        <v>100842.85</v>
      </c>
      <c r="G15" s="47">
        <f t="shared" si="0"/>
        <v>101.91412027527353</v>
      </c>
      <c r="H15" s="47">
        <f t="shared" si="1"/>
        <v>101.75867810292634</v>
      </c>
      <c r="I15" s="86"/>
      <c r="J15" s="83"/>
    </row>
    <row r="16" spans="2:12" x14ac:dyDescent="0.25">
      <c r="B16" s="12"/>
      <c r="C16" s="43"/>
      <c r="D16" s="43"/>
      <c r="E16" s="46"/>
      <c r="F16" s="47"/>
      <c r="G16" s="47"/>
      <c r="H16" s="47"/>
      <c r="I16" s="84"/>
      <c r="J16" s="83"/>
    </row>
    <row r="17" spans="2:12" s="57" customFormat="1" x14ac:dyDescent="0.25">
      <c r="B17" s="7" t="s">
        <v>117</v>
      </c>
      <c r="C17" s="56">
        <f>SUM(C18:C20)</f>
        <v>2510547.4099999997</v>
      </c>
      <c r="D17" s="56">
        <f>SUM(D18:D20)</f>
        <v>2638500</v>
      </c>
      <c r="E17" s="56">
        <f>SUM(E18:E20)</f>
        <v>2649600</v>
      </c>
      <c r="F17" s="60">
        <f>SUM(F18:F20)</f>
        <v>2545234.2699999996</v>
      </c>
      <c r="G17" s="60">
        <f t="shared" si="0"/>
        <v>101.38164528826803</v>
      </c>
      <c r="H17" s="60">
        <f t="shared" si="1"/>
        <v>96.061076011473418</v>
      </c>
      <c r="I17" s="85"/>
      <c r="J17" s="83"/>
      <c r="L17" s="78"/>
    </row>
    <row r="18" spans="2:12" ht="25.5" x14ac:dyDescent="0.25">
      <c r="B18" s="70" t="s">
        <v>120</v>
      </c>
      <c r="C18" s="43">
        <v>2483105.0099999998</v>
      </c>
      <c r="D18" s="43">
        <v>2608500</v>
      </c>
      <c r="E18" s="46">
        <v>2608500</v>
      </c>
      <c r="F18" s="47">
        <v>2524964.92</v>
      </c>
      <c r="G18" s="47">
        <f t="shared" si="0"/>
        <v>101.68578895501483</v>
      </c>
      <c r="H18" s="60">
        <f t="shared" si="1"/>
        <v>96.797581751964728</v>
      </c>
      <c r="I18" s="86"/>
      <c r="J18" s="83"/>
    </row>
    <row r="19" spans="2:12" x14ac:dyDescent="0.25">
      <c r="B19" s="70" t="s">
        <v>119</v>
      </c>
      <c r="C19" s="43">
        <v>0</v>
      </c>
      <c r="D19" s="43"/>
      <c r="E19" s="46">
        <v>11100</v>
      </c>
      <c r="F19" s="47">
        <v>11070.32</v>
      </c>
      <c r="G19" s="47"/>
      <c r="H19" s="60"/>
      <c r="I19" s="45"/>
      <c r="J19" s="45"/>
    </row>
    <row r="20" spans="2:12" ht="17.25" customHeight="1" x14ac:dyDescent="0.25">
      <c r="B20" s="75" t="s">
        <v>121</v>
      </c>
      <c r="C20" s="43">
        <v>27442.400000000001</v>
      </c>
      <c r="D20" s="43">
        <v>30000</v>
      </c>
      <c r="E20" s="46">
        <v>30000</v>
      </c>
      <c r="F20" s="47">
        <v>9199.0300000000007</v>
      </c>
      <c r="G20" s="47">
        <f t="shared" si="0"/>
        <v>33.521229921581202</v>
      </c>
      <c r="H20" s="60">
        <f t="shared" si="1"/>
        <v>30.663433333333334</v>
      </c>
    </row>
    <row r="21" spans="2:12" x14ac:dyDescent="0.25">
      <c r="B21" s="75"/>
      <c r="C21" s="43"/>
      <c r="D21" s="43"/>
      <c r="E21" s="46"/>
      <c r="F21" s="47"/>
      <c r="G21" s="47"/>
      <c r="H21" s="47"/>
    </row>
    <row r="22" spans="2:12" x14ac:dyDescent="0.25">
      <c r="B22" s="109" t="s">
        <v>150</v>
      </c>
      <c r="C22" s="56">
        <f>C23</f>
        <v>1763.01</v>
      </c>
      <c r="D22" s="43">
        <v>0</v>
      </c>
      <c r="E22" s="61">
        <f>E23</f>
        <v>0</v>
      </c>
      <c r="F22" s="60">
        <f>F23</f>
        <v>398.16</v>
      </c>
      <c r="G22" s="47">
        <f t="shared" si="0"/>
        <v>22.584103323293686</v>
      </c>
      <c r="H22" s="60"/>
    </row>
    <row r="23" spans="2:12" s="111" customFormat="1" x14ac:dyDescent="0.25">
      <c r="B23" s="108" t="s">
        <v>151</v>
      </c>
      <c r="C23" s="43">
        <v>1763.01</v>
      </c>
      <c r="D23" s="43">
        <v>0</v>
      </c>
      <c r="E23" s="46">
        <v>0</v>
      </c>
      <c r="F23" s="47">
        <v>398.16</v>
      </c>
      <c r="G23" s="47">
        <f t="shared" si="0"/>
        <v>22.584103323293686</v>
      </c>
      <c r="H23" s="60"/>
      <c r="L23" s="112"/>
    </row>
    <row r="24" spans="2:12" x14ac:dyDescent="0.25">
      <c r="B24" s="75"/>
      <c r="C24" s="43"/>
      <c r="D24" s="43"/>
      <c r="E24" s="46"/>
      <c r="F24" s="47"/>
      <c r="G24" s="47"/>
      <c r="H24" s="47"/>
    </row>
    <row r="25" spans="2:12" ht="23.25" customHeight="1" x14ac:dyDescent="0.25">
      <c r="B25" s="7" t="s">
        <v>36</v>
      </c>
      <c r="C25" s="56">
        <f>C26+C29+C32+C35+C40</f>
        <v>3579023.4299999997</v>
      </c>
      <c r="D25" s="56">
        <f>D26+D29+D32+D35</f>
        <v>4630000</v>
      </c>
      <c r="E25" s="56">
        <f>E26+E29+E32+E35+E40</f>
        <v>4651500</v>
      </c>
      <c r="F25" s="60">
        <f>F26+F29+F32+F35+F40</f>
        <v>4077539.99</v>
      </c>
      <c r="G25" s="60">
        <f t="shared" ref="G25:G41" si="2">F25/C25*100</f>
        <v>113.92884315373149</v>
      </c>
      <c r="H25" s="60">
        <f t="shared" ref="H25:H38" si="3">F25/E25*100</f>
        <v>87.660754380307438</v>
      </c>
      <c r="I25" s="45"/>
      <c r="J25" s="45"/>
    </row>
    <row r="26" spans="2:12" ht="15.75" customHeight="1" x14ac:dyDescent="0.25">
      <c r="B26" s="7" t="s">
        <v>14</v>
      </c>
      <c r="C26" s="56">
        <f>C27</f>
        <v>291888.62</v>
      </c>
      <c r="D26" s="56">
        <f>D27</f>
        <v>355800</v>
      </c>
      <c r="E26" s="56">
        <f>E27</f>
        <v>366200</v>
      </c>
      <c r="F26" s="60">
        <f>F27</f>
        <v>359393.16</v>
      </c>
      <c r="G26" s="47">
        <f t="shared" si="2"/>
        <v>123.1268146048311</v>
      </c>
      <c r="H26" s="47">
        <f t="shared" si="3"/>
        <v>98.141223375204802</v>
      </c>
      <c r="I26" s="45"/>
      <c r="J26" s="45"/>
    </row>
    <row r="27" spans="2:12" ht="25.5" x14ac:dyDescent="0.25">
      <c r="B27" s="18" t="s">
        <v>114</v>
      </c>
      <c r="C27" s="43">
        <v>291888.62</v>
      </c>
      <c r="D27" s="43">
        <v>355800</v>
      </c>
      <c r="E27" s="43">
        <v>366200</v>
      </c>
      <c r="F27" s="47">
        <v>359393.16</v>
      </c>
      <c r="G27" s="47">
        <f t="shared" si="2"/>
        <v>123.1268146048311</v>
      </c>
      <c r="H27" s="47">
        <f t="shared" si="3"/>
        <v>98.141223375204802</v>
      </c>
      <c r="I27" s="45"/>
      <c r="J27" s="45"/>
    </row>
    <row r="28" spans="2:12" x14ac:dyDescent="0.25">
      <c r="B28" s="19"/>
      <c r="C28" s="43"/>
      <c r="D28" s="43"/>
      <c r="E28" s="43"/>
      <c r="F28" s="47"/>
      <c r="G28" s="47"/>
      <c r="H28" s="47"/>
      <c r="I28" s="45"/>
      <c r="J28" s="45"/>
    </row>
    <row r="29" spans="2:12" x14ac:dyDescent="0.25">
      <c r="B29" s="7" t="s">
        <v>15</v>
      </c>
      <c r="C29" s="56">
        <f>C30</f>
        <v>641528.62</v>
      </c>
      <c r="D29" s="56">
        <f>D30</f>
        <v>1486600</v>
      </c>
      <c r="E29" s="61">
        <f>E30</f>
        <v>1486600</v>
      </c>
      <c r="F29" s="60">
        <f>F30</f>
        <v>852019.37</v>
      </c>
      <c r="G29" s="60">
        <f t="shared" si="2"/>
        <v>132.81081208816531</v>
      </c>
      <c r="H29" s="60">
        <f t="shared" si="3"/>
        <v>57.313290057850132</v>
      </c>
      <c r="I29" s="45"/>
      <c r="J29" s="45"/>
    </row>
    <row r="30" spans="2:12" x14ac:dyDescent="0.25">
      <c r="B30" s="20" t="s">
        <v>16</v>
      </c>
      <c r="C30" s="43">
        <v>641528.62</v>
      </c>
      <c r="D30" s="43">
        <v>1486600</v>
      </c>
      <c r="E30" s="46">
        <v>1486600</v>
      </c>
      <c r="F30" s="47">
        <v>852019.37</v>
      </c>
      <c r="G30" s="47">
        <f t="shared" si="2"/>
        <v>132.81081208816531</v>
      </c>
      <c r="H30" s="47">
        <f t="shared" si="3"/>
        <v>57.313290057850132</v>
      </c>
      <c r="I30" s="45"/>
      <c r="J30" s="45"/>
    </row>
    <row r="31" spans="2:12" x14ac:dyDescent="0.25">
      <c r="B31" s="12"/>
      <c r="C31" s="43"/>
      <c r="D31" s="43"/>
      <c r="E31" s="46"/>
      <c r="F31" s="47"/>
      <c r="G31" s="47"/>
      <c r="H31" s="47"/>
      <c r="I31" s="45"/>
      <c r="J31" s="45"/>
    </row>
    <row r="32" spans="2:12" x14ac:dyDescent="0.25">
      <c r="B32" s="7" t="s">
        <v>115</v>
      </c>
      <c r="C32" s="56">
        <f>C33</f>
        <v>151507.24</v>
      </c>
      <c r="D32" s="56">
        <f>D33</f>
        <v>149100</v>
      </c>
      <c r="E32" s="61">
        <f>E33</f>
        <v>149100</v>
      </c>
      <c r="F32" s="60">
        <f>F33</f>
        <v>106180.32</v>
      </c>
      <c r="G32" s="60">
        <f t="shared" si="2"/>
        <v>70.082670636729972</v>
      </c>
      <c r="H32" s="60">
        <f t="shared" si="3"/>
        <v>71.214164989939647</v>
      </c>
      <c r="I32" s="45"/>
      <c r="J32" s="45"/>
    </row>
    <row r="33" spans="2:12" x14ac:dyDescent="0.25">
      <c r="B33" s="70" t="s">
        <v>116</v>
      </c>
      <c r="C33" s="43">
        <v>151507.24</v>
      </c>
      <c r="D33" s="43">
        <v>149100</v>
      </c>
      <c r="E33" s="46">
        <v>149100</v>
      </c>
      <c r="F33" s="47">
        <v>106180.32</v>
      </c>
      <c r="G33" s="47">
        <f t="shared" si="2"/>
        <v>70.082670636729972</v>
      </c>
      <c r="H33" s="47">
        <f t="shared" si="3"/>
        <v>71.214164989939647</v>
      </c>
      <c r="I33" s="45"/>
      <c r="J33" s="45"/>
    </row>
    <row r="34" spans="2:12" x14ac:dyDescent="0.25">
      <c r="B34" s="12"/>
      <c r="C34" s="43"/>
      <c r="D34" s="43"/>
      <c r="E34" s="46"/>
      <c r="F34" s="47"/>
      <c r="G34" s="47"/>
      <c r="H34" s="47"/>
      <c r="I34" s="45"/>
      <c r="J34" s="45"/>
    </row>
    <row r="35" spans="2:12" x14ac:dyDescent="0.25">
      <c r="B35" s="7" t="s">
        <v>117</v>
      </c>
      <c r="C35" s="56">
        <f>SUM(C36:C38)</f>
        <v>2492335.94</v>
      </c>
      <c r="D35" s="56">
        <f>SUM(D36:D38)</f>
        <v>2638500</v>
      </c>
      <c r="E35" s="56">
        <f>SUM(E36:E38)</f>
        <v>2649600</v>
      </c>
      <c r="F35" s="60">
        <f>SUM(F36:F38)</f>
        <v>2759548.98</v>
      </c>
      <c r="G35" s="60">
        <f t="shared" si="2"/>
        <v>110.72138934850011</v>
      </c>
      <c r="H35" s="60">
        <f t="shared" si="3"/>
        <v>104.14964447463768</v>
      </c>
      <c r="I35" s="45"/>
      <c r="J35" s="45"/>
    </row>
    <row r="36" spans="2:12" ht="25.5" x14ac:dyDescent="0.25">
      <c r="B36" s="70" t="s">
        <v>118</v>
      </c>
      <c r="C36" s="47">
        <v>2483731.77</v>
      </c>
      <c r="D36" s="43">
        <v>2608500</v>
      </c>
      <c r="E36" s="47">
        <v>2608500</v>
      </c>
      <c r="F36" s="47">
        <v>2734524.94</v>
      </c>
      <c r="G36" s="47">
        <f t="shared" si="2"/>
        <v>110.09743374986101</v>
      </c>
      <c r="H36" s="47">
        <f t="shared" si="3"/>
        <v>104.831318382212</v>
      </c>
      <c r="I36" s="45"/>
      <c r="J36" s="45"/>
    </row>
    <row r="37" spans="2:12" ht="21" customHeight="1" x14ac:dyDescent="0.25">
      <c r="B37" s="70" t="s">
        <v>119</v>
      </c>
      <c r="C37" s="47"/>
      <c r="D37" s="71"/>
      <c r="E37" s="47">
        <v>11100</v>
      </c>
      <c r="F37" s="47">
        <v>11070.32</v>
      </c>
      <c r="G37" s="47"/>
      <c r="H37" s="47">
        <f t="shared" si="3"/>
        <v>99.732612612612613</v>
      </c>
      <c r="I37" s="87"/>
      <c r="J37" s="87"/>
      <c r="K37" s="30"/>
    </row>
    <row r="38" spans="2:12" s="74" customFormat="1" ht="17.25" customHeight="1" x14ac:dyDescent="0.2">
      <c r="B38" s="75" t="s">
        <v>121</v>
      </c>
      <c r="C38" s="77">
        <v>8604.17</v>
      </c>
      <c r="D38" s="77">
        <v>30000</v>
      </c>
      <c r="E38" s="77">
        <v>30000</v>
      </c>
      <c r="F38" s="77">
        <v>13953.72</v>
      </c>
      <c r="G38" s="47">
        <f t="shared" si="2"/>
        <v>162.17392264448515</v>
      </c>
      <c r="H38" s="47">
        <f t="shared" si="3"/>
        <v>46.5124</v>
      </c>
      <c r="I38" s="88"/>
      <c r="J38" s="88"/>
      <c r="K38" s="73"/>
      <c r="L38" s="48"/>
    </row>
    <row r="39" spans="2:12" s="74" customFormat="1" ht="12.75" x14ac:dyDescent="0.2">
      <c r="B39" s="109"/>
      <c r="C39" s="109"/>
      <c r="D39" s="109"/>
      <c r="E39" s="109"/>
      <c r="F39" s="76"/>
      <c r="G39" s="47"/>
      <c r="H39" s="109"/>
      <c r="I39" s="73"/>
      <c r="J39" s="88"/>
      <c r="K39" s="73"/>
      <c r="L39" s="48"/>
    </row>
    <row r="40" spans="2:12" s="74" customFormat="1" ht="18.75" customHeight="1" x14ac:dyDescent="0.2">
      <c r="B40" s="109" t="s">
        <v>150</v>
      </c>
      <c r="C40" s="60">
        <f>C41</f>
        <v>1763.01</v>
      </c>
      <c r="D40" s="110">
        <v>0</v>
      </c>
      <c r="E40" s="60">
        <f>E41</f>
        <v>0</v>
      </c>
      <c r="F40" s="60">
        <f>F41</f>
        <v>398.16</v>
      </c>
      <c r="G40" s="47">
        <f t="shared" si="2"/>
        <v>22.584103323293686</v>
      </c>
      <c r="H40" s="47"/>
      <c r="L40" s="48"/>
    </row>
    <row r="41" spans="2:12" s="111" customFormat="1" x14ac:dyDescent="0.25">
      <c r="B41" s="108" t="s">
        <v>151</v>
      </c>
      <c r="C41" s="47">
        <v>1763.01</v>
      </c>
      <c r="D41" s="110">
        <v>0</v>
      </c>
      <c r="E41" s="47"/>
      <c r="F41" s="47">
        <v>398.16</v>
      </c>
      <c r="G41" s="47">
        <f t="shared" si="2"/>
        <v>22.584103323293686</v>
      </c>
      <c r="H41" s="47"/>
      <c r="L41" s="112"/>
    </row>
    <row r="44" spans="2:12" x14ac:dyDescent="0.25">
      <c r="D44" s="45"/>
      <c r="E44" s="45"/>
      <c r="F44" s="45"/>
    </row>
  </sheetData>
  <mergeCells count="2">
    <mergeCell ref="B3:H3"/>
    <mergeCell ref="D2:E2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workbookViewId="0">
      <selection activeCell="D5" sqref="D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4"/>
      <c r="C1" s="14"/>
      <c r="D1" s="14"/>
      <c r="E1" s="14"/>
      <c r="F1" s="4"/>
      <c r="G1" s="4"/>
      <c r="H1" s="4"/>
    </row>
    <row r="2" spans="2:8" ht="18" x14ac:dyDescent="0.25">
      <c r="B2" s="14"/>
      <c r="C2" s="14"/>
      <c r="D2" s="127" t="s">
        <v>158</v>
      </c>
      <c r="E2" s="149"/>
      <c r="F2" s="4"/>
      <c r="G2" s="4"/>
      <c r="H2" s="4"/>
    </row>
    <row r="3" spans="2:8" ht="15.75" customHeight="1" x14ac:dyDescent="0.25">
      <c r="B3" s="127" t="s">
        <v>34</v>
      </c>
      <c r="C3" s="127"/>
      <c r="D3" s="127"/>
      <c r="E3" s="127"/>
      <c r="F3" s="127"/>
      <c r="G3" s="127"/>
      <c r="H3" s="127"/>
    </row>
    <row r="4" spans="2:8" ht="18" x14ac:dyDescent="0.25">
      <c r="B4" s="14"/>
      <c r="C4" s="14"/>
      <c r="D4" s="14"/>
      <c r="E4" s="14"/>
      <c r="F4" s="4"/>
      <c r="G4" s="4"/>
      <c r="H4" s="4"/>
    </row>
    <row r="5" spans="2:8" ht="25.5" x14ac:dyDescent="0.25">
      <c r="B5" s="34" t="s">
        <v>7</v>
      </c>
      <c r="C5" s="34" t="s">
        <v>142</v>
      </c>
      <c r="D5" s="34" t="s">
        <v>153</v>
      </c>
      <c r="E5" s="34" t="s">
        <v>154</v>
      </c>
      <c r="F5" s="34" t="s">
        <v>157</v>
      </c>
      <c r="G5" s="34" t="s">
        <v>17</v>
      </c>
      <c r="H5" s="34" t="s">
        <v>38</v>
      </c>
    </row>
    <row r="6" spans="2:8" x14ac:dyDescent="0.25"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 t="s">
        <v>30</v>
      </c>
      <c r="H6" s="36" t="s">
        <v>31</v>
      </c>
    </row>
    <row r="7" spans="2:8" ht="15.75" customHeight="1" x14ac:dyDescent="0.25">
      <c r="B7" s="7" t="s">
        <v>36</v>
      </c>
      <c r="C7" s="56">
        <f>C8</f>
        <v>3579023.4299999997</v>
      </c>
      <c r="D7" s="56">
        <f>D8</f>
        <v>4630000</v>
      </c>
      <c r="E7" s="56">
        <f>E8</f>
        <v>4651500</v>
      </c>
      <c r="F7" s="81">
        <f>F8</f>
        <v>4077539.99</v>
      </c>
      <c r="G7" s="81">
        <f>F7/C7*100</f>
        <v>113.92884315373149</v>
      </c>
      <c r="H7" s="81">
        <f>F7/E7*100</f>
        <v>87.660754380307438</v>
      </c>
    </row>
    <row r="8" spans="2:8" ht="15.75" customHeight="1" x14ac:dyDescent="0.25">
      <c r="B8" s="7" t="s">
        <v>123</v>
      </c>
      <c r="C8" s="43">
        <f>SUM(C9:C10)</f>
        <v>3579023.4299999997</v>
      </c>
      <c r="D8" s="43">
        <f>SUM(D9:D10)</f>
        <v>4630000</v>
      </c>
      <c r="E8" s="43">
        <f>SUM(E9:E10)</f>
        <v>4651500</v>
      </c>
      <c r="F8" s="80">
        <f>SUM(F9:F10)</f>
        <v>4077539.99</v>
      </c>
      <c r="G8" s="81">
        <f t="shared" ref="G8:G10" si="0">F8/C8*100</f>
        <v>113.92884315373149</v>
      </c>
      <c r="H8" s="81">
        <f t="shared" ref="H8:H9" si="1">F8/E8*100</f>
        <v>87.660754380307438</v>
      </c>
    </row>
    <row r="9" spans="2:8" ht="21" customHeight="1" x14ac:dyDescent="0.25">
      <c r="B9" s="13" t="s">
        <v>124</v>
      </c>
      <c r="C9" s="43">
        <v>3284946.86</v>
      </c>
      <c r="D9" s="43">
        <v>4630000</v>
      </c>
      <c r="E9" s="43">
        <v>4651500</v>
      </c>
      <c r="F9" s="80">
        <v>3743921.27</v>
      </c>
      <c r="G9" s="81">
        <f t="shared" si="0"/>
        <v>113.97204976399526</v>
      </c>
      <c r="H9" s="81">
        <f t="shared" si="1"/>
        <v>80.48847189078792</v>
      </c>
    </row>
    <row r="10" spans="2:8" ht="24" customHeight="1" x14ac:dyDescent="0.25">
      <c r="B10" s="17" t="s">
        <v>125</v>
      </c>
      <c r="C10" s="43">
        <v>294076.57</v>
      </c>
      <c r="D10" s="43"/>
      <c r="E10" s="43"/>
      <c r="F10" s="80">
        <v>333618.71999999997</v>
      </c>
      <c r="G10" s="81">
        <f t="shared" si="0"/>
        <v>113.44620892443081</v>
      </c>
      <c r="H10" s="81"/>
    </row>
    <row r="11" spans="2:8" x14ac:dyDescent="0.25">
      <c r="B11" s="12" t="s">
        <v>11</v>
      </c>
      <c r="C11" s="43"/>
      <c r="D11" s="43"/>
      <c r="E11" s="46"/>
      <c r="F11" s="80"/>
      <c r="G11" s="80"/>
      <c r="H11" s="80"/>
    </row>
    <row r="13" spans="2:8" x14ac:dyDescent="0.25">
      <c r="B13" s="30"/>
      <c r="C13" s="30"/>
      <c r="D13" s="30"/>
      <c r="E13" s="30"/>
      <c r="F13" s="30"/>
      <c r="G13" s="30"/>
      <c r="H13" s="30"/>
    </row>
    <row r="14" spans="2:8" x14ac:dyDescent="0.25">
      <c r="B14" s="30"/>
      <c r="C14" s="30"/>
      <c r="D14" s="30"/>
      <c r="E14" s="30"/>
      <c r="F14" s="30"/>
      <c r="G14" s="30"/>
      <c r="H14" s="30"/>
    </row>
    <row r="15" spans="2:8" x14ac:dyDescent="0.25">
      <c r="B15" s="30"/>
      <c r="C15" s="30"/>
      <c r="D15" s="30"/>
      <c r="E15" s="30"/>
      <c r="F15" s="30"/>
      <c r="G15" s="30"/>
      <c r="H15" s="30"/>
    </row>
    <row r="16" spans="2:8" x14ac:dyDescent="0.25">
      <c r="E16" s="45"/>
    </row>
    <row r="17" spans="5:5" x14ac:dyDescent="0.25">
      <c r="E17" s="45"/>
    </row>
  </sheetData>
  <mergeCells count="2">
    <mergeCell ref="B3:H3"/>
    <mergeCell ref="D2:E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List1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Martina Babić</cp:lastModifiedBy>
  <cp:lastPrinted>2026-03-24T09:11:48Z</cp:lastPrinted>
  <dcterms:created xsi:type="dcterms:W3CDTF">2022-08-12T12:51:27Z</dcterms:created>
  <dcterms:modified xsi:type="dcterms:W3CDTF">2026-03-24T09:12:52Z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