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HARE\Backup_2022\Martina_doc\My Documents\RAZNA IZVJEŠĆA\POLUGOD.FINAN.IZVJEŠĆA\"/>
    </mc:Choice>
  </mc:AlternateContent>
  <bookViews>
    <workbookView xWindow="0" yWindow="0" windowWidth="28800" windowHeight="11130" activeTab="3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List1" sheetId="11" r:id="rId5"/>
  </sheets>
  <definedNames>
    <definedName name="_xlnm.Print_Area" localSheetId="1">' Račun prihoda i rashoda'!$A$1:$K$113</definedName>
    <definedName name="_xlnm.Print_Area" localSheetId="0">SAŽETAK!$B$1:$L$35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H19" i="5"/>
  <c r="G21" i="5"/>
  <c r="G22" i="5"/>
  <c r="G39" i="5"/>
  <c r="G40" i="5"/>
  <c r="H36" i="5"/>
  <c r="H37" i="5"/>
  <c r="G37" i="5"/>
  <c r="J104" i="3"/>
  <c r="J105" i="3"/>
  <c r="J33" i="3"/>
  <c r="J34" i="3"/>
  <c r="J27" i="3"/>
  <c r="J28" i="3"/>
  <c r="J29" i="3"/>
  <c r="J30" i="3"/>
  <c r="J31" i="3"/>
  <c r="J24" i="3"/>
  <c r="J25" i="3"/>
  <c r="J20" i="3"/>
  <c r="J21" i="3"/>
  <c r="J13" i="3"/>
  <c r="J14" i="3"/>
  <c r="F59" i="3" l="1"/>
  <c r="F109" i="3"/>
  <c r="J109" i="3" s="1"/>
  <c r="J110" i="3"/>
  <c r="J76" i="3"/>
  <c r="J77" i="3"/>
  <c r="I92" i="3"/>
  <c r="I95" i="3"/>
  <c r="F33" i="3"/>
  <c r="I33" i="3"/>
  <c r="I20" i="3"/>
  <c r="J25" i="1"/>
  <c r="D39" i="5" l="1"/>
  <c r="E39" i="5"/>
  <c r="F39" i="5"/>
  <c r="C39" i="5"/>
  <c r="D21" i="5"/>
  <c r="E21" i="5"/>
  <c r="F21" i="5"/>
  <c r="C6" i="5"/>
  <c r="C21" i="5"/>
  <c r="F87" i="3"/>
  <c r="J84" i="3"/>
  <c r="J58" i="3"/>
  <c r="I107" i="3"/>
  <c r="I99" i="3"/>
  <c r="I87" i="3"/>
  <c r="I86" i="3" s="1"/>
  <c r="I78" i="3"/>
  <c r="I76" i="3"/>
  <c r="I66" i="3"/>
  <c r="I59" i="3"/>
  <c r="F92" i="3"/>
  <c r="I93" i="3"/>
  <c r="F93" i="3"/>
  <c r="F20" i="3"/>
  <c r="L13" i="1" l="1"/>
  <c r="L14" i="1"/>
  <c r="I109" i="3" l="1"/>
  <c r="F76" i="3"/>
  <c r="F54" i="3"/>
  <c r="I54" i="3"/>
  <c r="G30" i="3"/>
  <c r="H30" i="3"/>
  <c r="F30" i="3"/>
  <c r="I30" i="3"/>
  <c r="D34" i="5" l="1"/>
  <c r="E34" i="5"/>
  <c r="F34" i="5"/>
  <c r="E16" i="5" l="1"/>
  <c r="H97" i="3"/>
  <c r="I112" i="3"/>
  <c r="F112" i="3"/>
  <c r="F111" i="3" s="1"/>
  <c r="G97" i="3"/>
  <c r="I111" i="3"/>
  <c r="G10" i="3" l="1"/>
  <c r="J80" i="3" l="1"/>
  <c r="J52" i="3"/>
  <c r="F27" i="3"/>
  <c r="F26" i="3" s="1"/>
  <c r="H8" i="8" l="1"/>
  <c r="H9" i="8"/>
  <c r="G8" i="8"/>
  <c r="G9" i="8"/>
  <c r="C7" i="8"/>
  <c r="C6" i="8" s="1"/>
  <c r="F7" i="8"/>
  <c r="F6" i="8" s="1"/>
  <c r="E7" i="8"/>
  <c r="E6" i="8" s="1"/>
  <c r="D7" i="8"/>
  <c r="D6" i="8" s="1"/>
  <c r="H6" i="8" l="1"/>
  <c r="H7" i="8"/>
  <c r="G6" i="8"/>
  <c r="G7" i="8"/>
  <c r="L24" i="1"/>
  <c r="K24" i="1"/>
  <c r="F16" i="5"/>
  <c r="H16" i="5" s="1"/>
  <c r="J15" i="1"/>
  <c r="L15" i="1" s="1"/>
  <c r="I15" i="1"/>
  <c r="H15" i="1"/>
  <c r="G15" i="1"/>
  <c r="G12" i="1"/>
  <c r="H35" i="5"/>
  <c r="H32" i="5"/>
  <c r="H29" i="5"/>
  <c r="H26" i="5"/>
  <c r="H8" i="5"/>
  <c r="H11" i="5"/>
  <c r="H14" i="5"/>
  <c r="H17" i="5"/>
  <c r="G35" i="5"/>
  <c r="G32" i="5"/>
  <c r="G29" i="5"/>
  <c r="G26" i="5"/>
  <c r="G8" i="5"/>
  <c r="G11" i="5"/>
  <c r="G14" i="5"/>
  <c r="G17" i="5"/>
  <c r="E25" i="5"/>
  <c r="E28" i="5"/>
  <c r="E31" i="5"/>
  <c r="H34" i="5"/>
  <c r="E13" i="5"/>
  <c r="E10" i="5"/>
  <c r="E7" i="5"/>
  <c r="D16" i="5"/>
  <c r="C16" i="5"/>
  <c r="D25" i="5"/>
  <c r="D28" i="5"/>
  <c r="D31" i="5"/>
  <c r="D13" i="5"/>
  <c r="D10" i="5"/>
  <c r="D7" i="5"/>
  <c r="C25" i="5"/>
  <c r="C28" i="5"/>
  <c r="C31" i="5"/>
  <c r="C34" i="5"/>
  <c r="F25" i="5"/>
  <c r="F24" i="5" s="1"/>
  <c r="F28" i="5"/>
  <c r="F31" i="5"/>
  <c r="C13" i="5"/>
  <c r="F13" i="5"/>
  <c r="F10" i="5"/>
  <c r="C10" i="5"/>
  <c r="F7" i="5"/>
  <c r="C7" i="5"/>
  <c r="G34" i="5" l="1"/>
  <c r="C24" i="5"/>
  <c r="F6" i="5"/>
  <c r="E24" i="5"/>
  <c r="G7" i="5"/>
  <c r="D24" i="5"/>
  <c r="E6" i="5"/>
  <c r="D6" i="5"/>
  <c r="H31" i="5"/>
  <c r="H25" i="5"/>
  <c r="H10" i="5"/>
  <c r="G31" i="5"/>
  <c r="H28" i="5"/>
  <c r="G28" i="5"/>
  <c r="G25" i="5"/>
  <c r="H13" i="5"/>
  <c r="G13" i="5"/>
  <c r="G10" i="5"/>
  <c r="H7" i="5"/>
  <c r="G16" i="5"/>
  <c r="G16" i="1"/>
  <c r="K13" i="1"/>
  <c r="K14" i="1"/>
  <c r="K15" i="1"/>
  <c r="H16" i="1" l="1"/>
  <c r="H12" i="1"/>
  <c r="I16" i="1"/>
  <c r="I12" i="1"/>
  <c r="G24" i="5"/>
  <c r="H24" i="5"/>
  <c r="G6" i="5"/>
  <c r="J12" i="1"/>
  <c r="H6" i="5"/>
  <c r="L12" i="1" l="1"/>
  <c r="K12" i="1"/>
  <c r="L10" i="1"/>
  <c r="J16" i="1"/>
  <c r="K10" i="1"/>
  <c r="K25" i="1" l="1"/>
  <c r="L25" i="1"/>
  <c r="H11" i="3"/>
  <c r="G11" i="3"/>
  <c r="K92" i="3"/>
  <c r="J46" i="3"/>
  <c r="J47" i="3"/>
  <c r="J48" i="3"/>
  <c r="J49" i="3"/>
  <c r="J51" i="3"/>
  <c r="J55" i="3"/>
  <c r="J56" i="3"/>
  <c r="J57" i="3"/>
  <c r="J60" i="3"/>
  <c r="J61" i="3"/>
  <c r="J62" i="3"/>
  <c r="J63" i="3"/>
  <c r="J64" i="3"/>
  <c r="J67" i="3"/>
  <c r="J68" i="3"/>
  <c r="J69" i="3"/>
  <c r="J70" i="3"/>
  <c r="J71" i="3"/>
  <c r="J72" i="3"/>
  <c r="J73" i="3"/>
  <c r="J74" i="3"/>
  <c r="J75" i="3"/>
  <c r="J79" i="3"/>
  <c r="J81" i="3"/>
  <c r="J82" i="3"/>
  <c r="J83" i="3"/>
  <c r="J85" i="3"/>
  <c r="J88" i="3"/>
  <c r="J100" i="3"/>
  <c r="J106" i="3"/>
  <c r="J108" i="3"/>
  <c r="I98" i="3" l="1"/>
  <c r="F99" i="3"/>
  <c r="F107" i="3"/>
  <c r="J107" i="3" s="1"/>
  <c r="K86" i="3"/>
  <c r="J87" i="3"/>
  <c r="F78" i="3"/>
  <c r="F66" i="3"/>
  <c r="J59" i="3"/>
  <c r="I50" i="3"/>
  <c r="I45" i="3"/>
  <c r="I44" i="3" s="1"/>
  <c r="F50" i="3"/>
  <c r="J50" i="3" s="1"/>
  <c r="F45" i="3"/>
  <c r="I32" i="3"/>
  <c r="K32" i="3" s="1"/>
  <c r="I27" i="3"/>
  <c r="I26" i="3" s="1"/>
  <c r="I24" i="3"/>
  <c r="F24" i="3"/>
  <c r="F19" i="3"/>
  <c r="I15" i="3"/>
  <c r="I13" i="3"/>
  <c r="I12" i="3" s="1"/>
  <c r="F15" i="3"/>
  <c r="F13" i="3"/>
  <c r="F12" i="3" s="1"/>
  <c r="H43" i="3"/>
  <c r="G43" i="3"/>
  <c r="G42" i="3" s="1"/>
  <c r="I23" i="3" l="1"/>
  <c r="K23" i="3" s="1"/>
  <c r="F98" i="3"/>
  <c r="F97" i="3" s="1"/>
  <c r="F53" i="3"/>
  <c r="I53" i="3"/>
  <c r="K53" i="3" s="1"/>
  <c r="K44" i="3"/>
  <c r="J45" i="3"/>
  <c r="I97" i="3"/>
  <c r="K97" i="3" s="1"/>
  <c r="K98" i="3"/>
  <c r="J99" i="3"/>
  <c r="J78" i="3"/>
  <c r="J66" i="3"/>
  <c r="J54" i="3"/>
  <c r="K26" i="3"/>
  <c r="J26" i="3"/>
  <c r="I19" i="3"/>
  <c r="K19" i="3" s="1"/>
  <c r="F86" i="3"/>
  <c r="J86" i="3" s="1"/>
  <c r="F44" i="3"/>
  <c r="F32" i="3"/>
  <c r="J32" i="3" s="1"/>
  <c r="F23" i="3"/>
  <c r="J23" i="3" s="1"/>
  <c r="H42" i="3"/>
  <c r="J98" i="3" l="1"/>
  <c r="F11" i="3"/>
  <c r="J53" i="3"/>
  <c r="I43" i="3"/>
  <c r="I42" i="3" s="1"/>
  <c r="K42" i="3" s="1"/>
  <c r="J19" i="3"/>
  <c r="I11" i="3"/>
  <c r="J11" i="3" s="1"/>
  <c r="K12" i="3"/>
  <c r="J12" i="3"/>
  <c r="J97" i="3"/>
  <c r="J44" i="3"/>
  <c r="F43" i="3"/>
  <c r="F10" i="3"/>
  <c r="H10" i="3"/>
  <c r="K43" i="3" l="1"/>
  <c r="I10" i="3"/>
  <c r="J10" i="3" s="1"/>
  <c r="K11" i="3"/>
  <c r="J43" i="3"/>
  <c r="F42" i="3"/>
  <c r="J42" i="3" s="1"/>
  <c r="K10" i="3" l="1"/>
</calcChain>
</file>

<file path=xl/sharedStrings.xml><?xml version="1.0" encoding="utf-8"?>
<sst xmlns="http://schemas.openxmlformats.org/spreadsheetml/2006/main" count="216" uniqueCount="160">
  <si>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</si>
  <si>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</si>
  <si>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</si>
  <si>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</si>
  <si>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</si>
  <si>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</si>
  <si>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</si>
  <si>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</si>
  <si>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</si>
  <si>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</si>
  <si>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</si>
  <si>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</si>
  <si>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</si>
  <si>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</si>
  <si>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</si>
  <si>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</si>
  <si>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</si>
  <si>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</si>
  <si>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</si>
  <si>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</si>
  <si>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</si>
  <si>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</si>
  <si>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</si>
  <si>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</si>
  <si>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</si>
  <si>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</si>
  <si>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</si>
  <si>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</si>
  <si>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</si>
  <si>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</si>
  <si>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</si>
  <si>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</si>
  <si>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</si>
  <si>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</si>
  <si>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</si>
  <si>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</si>
  <si>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</si>
  <si>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</si>
  <si>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</si>
  <si>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</si>
  <si>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</si>
  <si>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</si>
  <si>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</si>
  <si>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</si>
  <si>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</si>
  <si>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</si>
  <si>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</si>
  <si>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</si>
  <si>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Pomoći prorač.korisnicima iz proračuna koji im nije nadležan</t>
  </si>
  <si>
    <t>Tekuće pomoći  prorač.korisnicima iz proračuna koji im nije nadležan</t>
  </si>
  <si>
    <t>Prihodi od imovine</t>
  </si>
  <si>
    <t>Prihodi od financ.imovine</t>
  </si>
  <si>
    <t>Kamate na oročena sredstva i depozite po viđenju</t>
  </si>
  <si>
    <t>Prihodi od upravnih i admin.prostojbi pristojbi po posebnim propisima i naknada</t>
  </si>
  <si>
    <t>Prihodi po posebnim propisima</t>
  </si>
  <si>
    <t>Ostali nespomenuti prihodi</t>
  </si>
  <si>
    <t>Prihodi od pruženih usluga</t>
  </si>
  <si>
    <t>Prihodi od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</si>
  <si>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</si>
  <si>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</si>
  <si>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Naknade za prijevoz, za rad na terenu i odvojeni život</t>
  </si>
  <si>
    <t>Stručno usavršavanje zaposlenika</t>
  </si>
  <si>
    <t xml:space="preserve">Rashodi za materijal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</si>
  <si>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</si>
  <si>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</si>
  <si>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</si>
  <si>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</si>
  <si>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</si>
  <si>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</si>
  <si>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</si>
  <si>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</si>
  <si>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</si>
  <si>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</si>
  <si>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</si>
  <si>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</si>
  <si>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</si>
  <si>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</si>
  <si>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</si>
  <si>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</si>
  <si>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 (šifre 3291 do 3299)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</si>
  <si>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</si>
  <si>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</si>
  <si>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</si>
  <si>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</si>
  <si>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</si>
  <si>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 xml:space="preserve">Ostali nespomenuti rashodi poslovanja 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</si>
  <si>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</si>
  <si>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</si>
  <si>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</si>
  <si>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</si>
  <si>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 xml:space="preserve">Financijski rashodi </t>
  </si>
  <si>
    <t xml:space="preserve">Ostali financijski rashodi </t>
  </si>
  <si>
    <t xml:space="preserve">Rashodi za nabavu proizvedene dugotrajne imovine </t>
  </si>
  <si>
    <t>Postrojenja i oprema (šifre 4221 do 4228)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</si>
  <si>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</si>
  <si>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</si>
  <si>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</si>
  <si>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</si>
  <si>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</si>
  <si>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</si>
  <si>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</si>
  <si>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Knjige, umjetnička djela i ostale izložbene vrijednosti (šifre 4241 do 4244)</t>
  </si>
  <si>
    <t xml:space="preserve">Knjige </t>
  </si>
  <si>
    <t>4241</t>
  </si>
  <si>
    <t>Ostali rashodi (šifre 381+382+383+386)</t>
  </si>
  <si>
    <t xml:space="preserve">Tekuće donacije (šifre 3811 do 3813) </t>
  </si>
  <si>
    <t>Tekuće donacije u naravi</t>
  </si>
  <si>
    <t>3812</t>
  </si>
  <si>
    <t xml:space="preserve">Prihodi od zateznih kamata </t>
  </si>
  <si>
    <t>Plaće za prekovremeni rad</t>
  </si>
  <si>
    <t>Plaće za posebne uvjete rada</t>
  </si>
  <si>
    <t>Ostali rashodi za zaposlene</t>
  </si>
  <si>
    <t>Doprinosi na plaće (šifre 3131 do 3133)</t>
  </si>
  <si>
    <t>Doprinosi za obvezno zdravstveno osiguranje</t>
  </si>
  <si>
    <t>Doprinosi za obvezno osiguranje u slučaju nezaposlenosti</t>
  </si>
  <si>
    <t>3296</t>
  </si>
  <si>
    <t>Troškovi sudskih postupaka</t>
  </si>
  <si>
    <t>11 Opći prihodi i primici - prihodi od osnivača</t>
  </si>
  <si>
    <t>4 Prihodi za posebne namjene</t>
  </si>
  <si>
    <t>43 Ostali prihodi za posebne namjene</t>
  </si>
  <si>
    <t>5 Pomoći</t>
  </si>
  <si>
    <t>52 Ostale pomoći - pomoći iz državnog proračuna i izvanproračunskih korisnika</t>
  </si>
  <si>
    <t>55 Pomoći od izvanproračunskih korisnika</t>
  </si>
  <si>
    <t xml:space="preserve">52 Ostale pomoći - pomoći iz državnog proračuna </t>
  </si>
  <si>
    <t>56 Pomoći temeljem prijenosa EU sredstava</t>
  </si>
  <si>
    <t xml:space="preserve">Pomoći od izvanproračunskih korisnika </t>
  </si>
  <si>
    <t>09 Obrazovanje</t>
  </si>
  <si>
    <t>092 Srednjoškolsko obrazovanje</t>
  </si>
  <si>
    <t>096 Dodatne usluge u obrazovanju</t>
  </si>
  <si>
    <t xml:space="preserve">OSTVARENJE/IZVRŠENJE 
1.-6.2024. </t>
  </si>
  <si>
    <t xml:space="preserve">OSTVARENJE/ IZVRŠENJE 
1.-6.2024. </t>
  </si>
  <si>
    <t>Pomoći temeljem prijenosa EU sredstava</t>
  </si>
  <si>
    <t>Tekuće pomoći iz državnog proračuna temeljem prijenosa EU sredstava</t>
  </si>
  <si>
    <t>4511</t>
  </si>
  <si>
    <t>Rashodi za dodatna ulaganja na nefinancijskoj imovini</t>
  </si>
  <si>
    <t>Dodatna ulaganja na građevinskim objektima</t>
  </si>
  <si>
    <t xml:space="preserve"> IZVRŠENJE 
1.-6.2024. </t>
  </si>
  <si>
    <t>Donacije od pravnih i fizičkih osoba izvan općeg proračuna</t>
  </si>
  <si>
    <t>Tekuće donacije</t>
  </si>
  <si>
    <t>3214</t>
  </si>
  <si>
    <t>Ostale naknade troškova zaposlenima</t>
  </si>
  <si>
    <t>3241</t>
  </si>
  <si>
    <t>Naknade troškova osobama izvan radnog odnosa</t>
  </si>
  <si>
    <t>4262</t>
  </si>
  <si>
    <t>Nematerijalna proizvedena imovina</t>
  </si>
  <si>
    <t>Ulaganja u računalne programe</t>
  </si>
  <si>
    <t>6 Donacije</t>
  </si>
  <si>
    <t>66 Donacije od pravnih i fizičkih osoba izvan općeg proračuna</t>
  </si>
  <si>
    <t>IZVORNI PLAN ILI REBALANS 2025.*</t>
  </si>
  <si>
    <t>TEKUĆI PLAN 2025.*</t>
  </si>
  <si>
    <t xml:space="preserve">OSTVARENJE/IZVRŠENJE 
1.-6.2025. </t>
  </si>
  <si>
    <t xml:space="preserve">** AKO Opći i Posebni dio polugodišnjeg izvještaja ne sadrži "TEKUĆI PLAN 2024.", "INDEKS"("OSTVARENJE/IZVRŠENJE 1.-6.2024."/"TEKUĆI PLAN 2024.") iskazuje se kao "OSTVARENJE/IZVRŠENJE 1.-6.2024."/"IZVORNI PLAN 2024." ODNOSNO "REBALANS 2024." </t>
  </si>
  <si>
    <t>IZVORNI PLAN ILI REBALANS 2025*</t>
  </si>
  <si>
    <t xml:space="preserve">OSTVARENJE/ IZVRŠENJE 
1.-6.2025. </t>
  </si>
  <si>
    <t xml:space="preserve"> IZVRŠENJE 
1.-6.2025. </t>
  </si>
  <si>
    <t>IZVRŠENJE FINANCIJSKOG PLANA 
ZA PRVO POLUGODIŠTE 2025. GODINE</t>
  </si>
  <si>
    <t>Kapitalne pomoći od izvanproračunskih korisnika</t>
  </si>
  <si>
    <t>Prihodi iz nadležnog proračuna za financiranje rashoda za nabavu nefinancijske imovine</t>
  </si>
  <si>
    <t>Ostale kazne</t>
  </si>
  <si>
    <t>Kazne, penali i naknade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</si>
</sst>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9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80"/>
      </right>
      <top style="thin">
        <color rgb="FFC0C0C0"/>
      </top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/>
      <diagonal/>
    </border>
  </borders>
  <cellStyleXfs count="2">
    <xf numFmtId="0" fontId="0" fillId="0" borderId="0"/>
    <xf numFmtId="0" fontId="3" fillId="0" borderId="0"/>
  </cellStyleXfs>
  <cellXfs count="145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 applyProtection="1">
      <alignment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/>
    <xf numFmtId="4" fontId="0" fillId="0" borderId="0" xfId="0" applyNumberFormat="1"/>
    <xf numFmtId="4" fontId="3" fillId="2" borderId="3" xfId="0" applyNumberFormat="1" applyFont="1" applyFill="1" applyBorder="1" applyAlignment="1" applyProtection="1">
      <alignment horizontal="right" wrapText="1"/>
    </xf>
    <xf numFmtId="4" fontId="19" fillId="0" borderId="3" xfId="0" applyNumberFormat="1" applyFont="1" applyBorder="1"/>
    <xf numFmtId="4" fontId="19" fillId="0" borderId="0" xfId="0" applyNumberFormat="1" applyFont="1"/>
    <xf numFmtId="0" fontId="8" fillId="2" borderId="8" xfId="0" quotePrefix="1" applyFont="1" applyFill="1" applyBorder="1" applyAlignment="1">
      <alignment horizontal="left" vertical="center"/>
    </xf>
    <xf numFmtId="0" fontId="10" fillId="2" borderId="8" xfId="0" quotePrefix="1" applyFont="1" applyFill="1" applyBorder="1" applyAlignment="1">
      <alignment horizontal="left" vertical="center"/>
    </xf>
    <xf numFmtId="49" fontId="17" fillId="0" borderId="9" xfId="0" applyNumberFormat="1" applyFont="1" applyFill="1" applyBorder="1" applyAlignment="1" applyProtection="1">
      <alignment horizontal="left" vertical="top" wrapText="1"/>
    </xf>
    <xf numFmtId="4" fontId="3" fillId="2" borderId="8" xfId="0" applyNumberFormat="1" applyFont="1" applyFill="1" applyBorder="1" applyAlignment="1">
      <alignment horizontal="right"/>
    </xf>
    <xf numFmtId="49" fontId="19" fillId="0" borderId="3" xfId="0" applyNumberFormat="1" applyFont="1" applyFill="1" applyBorder="1" applyAlignment="1" applyProtection="1">
      <alignment horizontal="left" vertical="top" wrapText="1"/>
    </xf>
    <xf numFmtId="49" fontId="19" fillId="0" borderId="3" xfId="0" applyNumberFormat="1" applyFont="1" applyFill="1" applyBorder="1" applyAlignment="1" applyProtection="1">
      <alignment horizontal="left" vertical="center" wrapText="1"/>
    </xf>
    <xf numFmtId="49" fontId="19" fillId="0" borderId="3" xfId="0" applyNumberFormat="1" applyFont="1" applyFill="1" applyBorder="1" applyAlignment="1" applyProtection="1">
      <alignment horizontal="left" vertical="center" wrapText="1" shrinkToFit="1"/>
    </xf>
    <xf numFmtId="4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49" fontId="18" fillId="0" borderId="3" xfId="0" applyNumberFormat="1" applyFont="1" applyFill="1" applyBorder="1" applyAlignment="1" applyProtection="1">
      <alignment horizontal="left" vertical="center" wrapText="1" shrinkToFit="1"/>
    </xf>
    <xf numFmtId="4" fontId="18" fillId="0" borderId="3" xfId="0" applyNumberFormat="1" applyFont="1" applyBorder="1"/>
    <xf numFmtId="4" fontId="6" fillId="2" borderId="3" xfId="0" applyNumberFormat="1" applyFont="1" applyFill="1" applyBorder="1" applyAlignment="1" applyProtection="1">
      <alignment horizontal="right" wrapText="1"/>
    </xf>
    <xf numFmtId="49" fontId="18" fillId="0" borderId="3" xfId="0" applyNumberFormat="1" applyFont="1" applyFill="1" applyBorder="1" applyAlignment="1" applyProtection="1">
      <alignment horizontal="left" vertical="top" wrapText="1"/>
    </xf>
    <xf numFmtId="0" fontId="10" fillId="2" borderId="3" xfId="0" quotePrefix="1" applyFont="1" applyFill="1" applyBorder="1" applyAlignment="1">
      <alignment horizontal="left" vertical="center" wrapText="1"/>
    </xf>
    <xf numFmtId="49" fontId="21" fillId="0" borderId="7" xfId="0" applyNumberFormat="1" applyFont="1" applyFill="1" applyBorder="1" applyAlignment="1" applyProtection="1">
      <alignment horizontal="left" vertical="center" wrapText="1"/>
    </xf>
    <xf numFmtId="49" fontId="21" fillId="0" borderId="3" xfId="0" applyNumberFormat="1" applyFont="1" applyFill="1" applyBorder="1" applyAlignment="1" applyProtection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left" vertical="center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" fontId="19" fillId="0" borderId="8" xfId="0" applyNumberFormat="1" applyFont="1" applyBorder="1"/>
    <xf numFmtId="49" fontId="18" fillId="0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4" fontId="22" fillId="0" borderId="3" xfId="0" applyNumberFormat="1" applyFont="1" applyBorder="1"/>
    <xf numFmtId="4" fontId="10" fillId="2" borderId="3" xfId="0" applyNumberFormat="1" applyFont="1" applyFill="1" applyBorder="1" applyAlignment="1" applyProtection="1">
      <alignment vertical="center" wrapText="1"/>
    </xf>
    <xf numFmtId="0" fontId="18" fillId="0" borderId="0" xfId="0" applyFont="1" applyAlignment="1">
      <alignment vertical="top" wrapText="1"/>
    </xf>
    <xf numFmtId="0" fontId="19" fillId="0" borderId="0" xfId="0" applyFont="1"/>
    <xf numFmtId="0" fontId="23" fillId="0" borderId="3" xfId="0" applyFont="1" applyBorder="1" applyAlignment="1">
      <alignment vertical="top" wrapText="1"/>
    </xf>
    <xf numFmtId="4" fontId="1" fillId="0" borderId="0" xfId="0" applyNumberFormat="1" applyFont="1"/>
    <xf numFmtId="4" fontId="8" fillId="0" borderId="3" xfId="0" applyNumberFormat="1" applyFont="1" applyFill="1" applyBorder="1" applyAlignment="1" applyProtection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10" fillId="3" borderId="3" xfId="0" applyNumberFormat="1" applyFont="1" applyFill="1" applyBorder="1" applyAlignment="1" applyProtection="1">
      <alignment vertical="center"/>
    </xf>
    <xf numFmtId="4" fontId="8" fillId="0" borderId="3" xfId="0" applyNumberFormat="1" applyFont="1" applyFill="1" applyBorder="1" applyAlignment="1" applyProtection="1">
      <alignment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8" fillId="3" borderId="3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 applyProtection="1">
      <alignment horizontal="right" wrapText="1"/>
    </xf>
    <xf numFmtId="4" fontId="10" fillId="0" borderId="3" xfId="0" applyNumberFormat="1" applyFont="1" applyFill="1" applyBorder="1" applyAlignment="1" applyProtection="1">
      <alignment vertical="center"/>
    </xf>
    <xf numFmtId="4" fontId="10" fillId="0" borderId="3" xfId="0" applyNumberFormat="1" applyFont="1" applyFill="1" applyBorder="1" applyAlignment="1" applyProtection="1">
      <alignment horizontal="left"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4" fontId="6" fillId="3" borderId="3" xfId="0" applyNumberFormat="1" applyFont="1" applyFill="1" applyBorder="1" applyAlignment="1" applyProtection="1">
      <alignment horizontal="left" vertical="center" wrapText="1"/>
    </xf>
    <xf numFmtId="4" fontId="7" fillId="3" borderId="3" xfId="0" applyNumberFormat="1" applyFont="1" applyFill="1" applyBorder="1" applyAlignment="1" applyProtection="1">
      <alignment wrapText="1"/>
    </xf>
    <xf numFmtId="4" fontId="5" fillId="3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 applyProtection="1">
      <alignment vertical="center" wrapText="1"/>
    </xf>
    <xf numFmtId="0" fontId="8" fillId="2" borderId="0" xfId="0" quotePrefix="1" applyFont="1" applyFill="1" applyBorder="1" applyAlignment="1">
      <alignment horizontal="left" vertical="center"/>
    </xf>
    <xf numFmtId="0" fontId="8" fillId="2" borderId="0" xfId="0" quotePrefix="1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19" fillId="0" borderId="0" xfId="0" applyNumberFormat="1" applyFont="1" applyBorder="1"/>
    <xf numFmtId="4" fontId="0" fillId="0" borderId="3" xfId="0" applyNumberFormat="1" applyBorder="1"/>
    <xf numFmtId="4" fontId="1" fillId="0" borderId="3" xfId="0" applyNumberFormat="1" applyFont="1" applyBorder="1"/>
    <xf numFmtId="0" fontId="18" fillId="0" borderId="3" xfId="0" applyFont="1" applyBorder="1" applyAlignment="1">
      <alignment vertical="top" wrapText="1"/>
    </xf>
    <xf numFmtId="0" fontId="18" fillId="0" borderId="3" xfId="0" applyFont="1" applyBorder="1"/>
    <xf numFmtId="0" fontId="18" fillId="0" borderId="0" xfId="0" applyFont="1"/>
    <xf numFmtId="4" fontId="18" fillId="0" borderId="0" xfId="0" applyNumberFormat="1" applyFont="1"/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15" fillId="0" borderId="0" xfId="0" applyNumberFormat="1" applyFont="1" applyAlignment="1">
      <alignment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4" fontId="10" fillId="0" borderId="1" xfId="0" quotePrefix="1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>
      <alignment wrapText="1"/>
    </xf>
    <xf numFmtId="4" fontId="19" fillId="0" borderId="3" xfId="0" applyNumberFormat="1" applyFont="1" applyBorder="1" applyAlignment="1">
      <alignment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3"/>
  <sheetViews>
    <sheetView workbookViewId="0">
      <selection activeCell="K14" sqref="K14"/>
    </sheetView>
  </sheetViews>
  <sheetFormatPr defaultRowHeight="15" x14ac:dyDescent="0.25"/>
  <cols>
    <col min="1" max="1" width="4.140625" customWidth="1"/>
    <col min="5" max="5" width="8.140625" customWidth="1"/>
    <col min="6" max="6" width="18.140625" customWidth="1"/>
    <col min="7" max="9" width="25.28515625" customWidth="1"/>
    <col min="10" max="10" width="20" customWidth="1"/>
    <col min="11" max="11" width="15.7109375" customWidth="1"/>
    <col min="12" max="12" width="14.7109375" customWidth="1"/>
    <col min="13" max="13" width="25.28515625" customWidth="1"/>
  </cols>
  <sheetData>
    <row r="1" spans="2:13" ht="42" customHeight="1" x14ac:dyDescent="0.25">
      <c r="B1" s="134" t="s">
        <v>155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30"/>
    </row>
    <row r="2" spans="2:13" ht="18" customHeight="1" x14ac:dyDescent="0.25">
      <c r="B2" s="3"/>
      <c r="C2" s="3"/>
      <c r="D2" s="3"/>
      <c r="E2" s="3"/>
      <c r="F2" s="3"/>
      <c r="G2" s="16"/>
      <c r="H2" s="3"/>
      <c r="I2" s="16"/>
      <c r="J2" s="3"/>
      <c r="K2" s="3"/>
      <c r="L2" s="16"/>
      <c r="M2" s="3"/>
    </row>
    <row r="3" spans="2:13" ht="15.75" customHeight="1" x14ac:dyDescent="0.25">
      <c r="B3" s="134" t="s">
        <v>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29"/>
    </row>
    <row r="4" spans="2:13" ht="18" x14ac:dyDescent="0.25">
      <c r="B4" s="3"/>
      <c r="C4" s="3"/>
      <c r="D4" s="3"/>
      <c r="E4" s="3"/>
      <c r="F4" s="3"/>
      <c r="G4" s="16"/>
      <c r="H4" s="3"/>
      <c r="I4" s="16"/>
      <c r="J4" s="3"/>
      <c r="K4" s="3"/>
      <c r="L4" s="16"/>
      <c r="M4" s="4"/>
    </row>
    <row r="5" spans="2:13" ht="18" customHeight="1" x14ac:dyDescent="0.25">
      <c r="B5" s="134" t="s">
        <v>40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28"/>
    </row>
    <row r="6" spans="2:13" ht="18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28"/>
    </row>
    <row r="7" spans="2:13" ht="18" customHeight="1" x14ac:dyDescent="0.25">
      <c r="B7" s="129" t="s">
        <v>47</v>
      </c>
      <c r="C7" s="129"/>
      <c r="D7" s="129"/>
      <c r="E7" s="129"/>
      <c r="F7" s="129"/>
      <c r="G7" s="5"/>
      <c r="H7" s="6"/>
      <c r="I7" s="6"/>
      <c r="J7" s="6"/>
      <c r="K7" s="34"/>
      <c r="L7" s="34"/>
    </row>
    <row r="8" spans="2:13" ht="38.25" x14ac:dyDescent="0.25">
      <c r="B8" s="130" t="s">
        <v>7</v>
      </c>
      <c r="C8" s="130"/>
      <c r="D8" s="130"/>
      <c r="E8" s="130"/>
      <c r="F8" s="130"/>
      <c r="G8" s="32" t="s">
        <v>129</v>
      </c>
      <c r="H8" s="32" t="s">
        <v>148</v>
      </c>
      <c r="I8" s="32" t="s">
        <v>149</v>
      </c>
      <c r="J8" s="32" t="s">
        <v>150</v>
      </c>
      <c r="K8" s="32" t="s">
        <v>17</v>
      </c>
      <c r="L8" s="32" t="s">
        <v>38</v>
      </c>
    </row>
    <row r="9" spans="2:13" x14ac:dyDescent="0.25">
      <c r="B9" s="135">
        <v>1</v>
      </c>
      <c r="C9" s="135"/>
      <c r="D9" s="135"/>
      <c r="E9" s="135"/>
      <c r="F9" s="136"/>
      <c r="G9" s="38">
        <v>2</v>
      </c>
      <c r="H9" s="37">
        <v>3</v>
      </c>
      <c r="I9" s="37">
        <v>4</v>
      </c>
      <c r="J9" s="37">
        <v>5</v>
      </c>
      <c r="K9" s="37" t="s">
        <v>30</v>
      </c>
      <c r="L9" s="37" t="s">
        <v>31</v>
      </c>
    </row>
    <row r="10" spans="2:13" x14ac:dyDescent="0.25">
      <c r="B10" s="117" t="s">
        <v>19</v>
      </c>
      <c r="C10" s="118"/>
      <c r="D10" s="118"/>
      <c r="E10" s="118"/>
      <c r="F10" s="119"/>
      <c r="G10" s="92">
        <v>1622624.05</v>
      </c>
      <c r="H10" s="88">
        <v>4248600</v>
      </c>
      <c r="I10" s="88">
        <v>4270100</v>
      </c>
      <c r="J10" s="88">
        <v>1758355.69</v>
      </c>
      <c r="K10" s="20">
        <f>J10/G10*100</f>
        <v>108.36494688957679</v>
      </c>
      <c r="L10" s="20">
        <f>J10/I10*100</f>
        <v>41.178325800332544</v>
      </c>
    </row>
    <row r="11" spans="2:13" x14ac:dyDescent="0.25">
      <c r="B11" s="120" t="s">
        <v>18</v>
      </c>
      <c r="C11" s="119"/>
      <c r="D11" s="119"/>
      <c r="E11" s="119"/>
      <c r="F11" s="119"/>
      <c r="G11" s="31"/>
      <c r="H11" s="20"/>
      <c r="I11" s="20"/>
      <c r="J11" s="20"/>
      <c r="K11" s="20"/>
      <c r="L11" s="20"/>
    </row>
    <row r="12" spans="2:13" x14ac:dyDescent="0.25">
      <c r="B12" s="114" t="s">
        <v>0</v>
      </c>
      <c r="C12" s="115"/>
      <c r="D12" s="115"/>
      <c r="E12" s="115"/>
      <c r="F12" s="116"/>
      <c r="G12" s="86">
        <f>G10</f>
        <v>1622624.05</v>
      </c>
      <c r="H12" s="85">
        <f>H10</f>
        <v>4248600</v>
      </c>
      <c r="I12" s="85">
        <f>I10</f>
        <v>4270100</v>
      </c>
      <c r="J12" s="85">
        <f>J10</f>
        <v>1758355.69</v>
      </c>
      <c r="K12" s="19">
        <f>J12/G12*100</f>
        <v>108.36494688957679</v>
      </c>
      <c r="L12" s="19">
        <f>J12/I12*100</f>
        <v>41.178325800332544</v>
      </c>
    </row>
    <row r="13" spans="2:13" s="52" customFormat="1" x14ac:dyDescent="0.25">
      <c r="B13" s="124" t="s">
        <v>20</v>
      </c>
      <c r="C13" s="125"/>
      <c r="D13" s="125"/>
      <c r="E13" s="125"/>
      <c r="F13" s="125"/>
      <c r="G13" s="87">
        <v>1648505.82</v>
      </c>
      <c r="H13" s="87">
        <v>4184800</v>
      </c>
      <c r="I13" s="109">
        <v>4195200</v>
      </c>
      <c r="J13" s="88">
        <v>2022089.58</v>
      </c>
      <c r="K13" s="19">
        <f t="shared" ref="K13:K15" si="0">J13/G13*100</f>
        <v>122.66196184857874</v>
      </c>
      <c r="L13" s="19">
        <f t="shared" ref="L13:L15" si="1">J13/I13*100</f>
        <v>48.200075800915329</v>
      </c>
    </row>
    <row r="14" spans="2:13" x14ac:dyDescent="0.25">
      <c r="B14" s="122" t="s">
        <v>21</v>
      </c>
      <c r="C14" s="119"/>
      <c r="D14" s="119"/>
      <c r="E14" s="119"/>
      <c r="F14" s="119"/>
      <c r="G14" s="84">
        <v>9180</v>
      </c>
      <c r="H14" s="110">
        <v>445200</v>
      </c>
      <c r="I14" s="110">
        <v>456300</v>
      </c>
      <c r="J14" s="89">
        <v>47912.68</v>
      </c>
      <c r="K14" s="19">
        <f t="shared" si="0"/>
        <v>521.92461873638342</v>
      </c>
      <c r="L14" s="19">
        <f t="shared" si="1"/>
        <v>10.500258601797064</v>
      </c>
    </row>
    <row r="15" spans="2:13" x14ac:dyDescent="0.25">
      <c r="B15" s="21" t="s">
        <v>1</v>
      </c>
      <c r="C15" s="22"/>
      <c r="D15" s="22"/>
      <c r="E15" s="22"/>
      <c r="F15" s="22"/>
      <c r="G15" s="86">
        <f>SUM(G13:G14)</f>
        <v>1657685.82</v>
      </c>
      <c r="H15" s="86">
        <f t="shared" ref="H15:J15" si="2">SUM(H13:H14)</f>
        <v>4630000</v>
      </c>
      <c r="I15" s="86">
        <f t="shared" si="2"/>
        <v>4651500</v>
      </c>
      <c r="J15" s="86">
        <f t="shared" si="2"/>
        <v>2070002.26</v>
      </c>
      <c r="K15" s="19">
        <f t="shared" si="0"/>
        <v>124.87301483944645</v>
      </c>
      <c r="L15" s="19">
        <f t="shared" si="1"/>
        <v>44.50182220788993</v>
      </c>
    </row>
    <row r="16" spans="2:13" x14ac:dyDescent="0.25">
      <c r="B16" s="123" t="s">
        <v>2</v>
      </c>
      <c r="C16" s="115"/>
      <c r="D16" s="115"/>
      <c r="E16" s="115"/>
      <c r="F16" s="115"/>
      <c r="G16" s="90">
        <f>G10-G15</f>
        <v>-35061.770000000019</v>
      </c>
      <c r="H16" s="90">
        <f t="shared" ref="H16:J16" si="3">H10-H15</f>
        <v>-381400</v>
      </c>
      <c r="I16" s="90">
        <f t="shared" si="3"/>
        <v>-381400</v>
      </c>
      <c r="J16" s="90">
        <f t="shared" si="3"/>
        <v>-311646.57000000007</v>
      </c>
      <c r="K16" s="91"/>
      <c r="L16" s="91"/>
    </row>
    <row r="17" spans="1:49" ht="18" x14ac:dyDescent="0.25">
      <c r="B17" s="16"/>
      <c r="C17" s="15"/>
      <c r="D17" s="15"/>
      <c r="E17" s="15"/>
      <c r="F17" s="15"/>
      <c r="G17" s="15"/>
      <c r="H17" s="15"/>
      <c r="I17" s="15"/>
      <c r="J17" s="15"/>
      <c r="K17" s="1"/>
      <c r="L17" s="1"/>
      <c r="M17" s="1"/>
    </row>
    <row r="18" spans="1:49" ht="18" customHeight="1" x14ac:dyDescent="0.25">
      <c r="B18" s="129" t="s">
        <v>44</v>
      </c>
      <c r="C18" s="129"/>
      <c r="D18" s="129"/>
      <c r="E18" s="129"/>
      <c r="F18" s="129"/>
      <c r="G18" s="15"/>
      <c r="H18" s="7"/>
      <c r="I18" s="15"/>
      <c r="J18" s="7"/>
      <c r="K18" s="1"/>
      <c r="L18" s="1"/>
      <c r="M18" s="1"/>
    </row>
    <row r="19" spans="1:49" ht="38.25" x14ac:dyDescent="0.25">
      <c r="B19" s="130" t="s">
        <v>7</v>
      </c>
      <c r="C19" s="130"/>
      <c r="D19" s="130"/>
      <c r="E19" s="130"/>
      <c r="F19" s="130"/>
      <c r="G19" s="32" t="s">
        <v>129</v>
      </c>
      <c r="H19" s="32" t="s">
        <v>148</v>
      </c>
      <c r="I19" s="32" t="s">
        <v>149</v>
      </c>
      <c r="J19" s="32" t="s">
        <v>150</v>
      </c>
      <c r="K19" s="2" t="s">
        <v>17</v>
      </c>
      <c r="L19" s="2" t="s">
        <v>38</v>
      </c>
    </row>
    <row r="20" spans="1:49" x14ac:dyDescent="0.25">
      <c r="B20" s="131">
        <v>1</v>
      </c>
      <c r="C20" s="132"/>
      <c r="D20" s="132"/>
      <c r="E20" s="132"/>
      <c r="F20" s="132"/>
      <c r="G20" s="39">
        <v>2</v>
      </c>
      <c r="H20" s="37">
        <v>3</v>
      </c>
      <c r="I20" s="37">
        <v>4</v>
      </c>
      <c r="J20" s="37">
        <v>5</v>
      </c>
      <c r="K20" s="37" t="s">
        <v>30</v>
      </c>
      <c r="L20" s="37" t="s">
        <v>31</v>
      </c>
    </row>
    <row r="21" spans="1:49" ht="15.75" customHeight="1" x14ac:dyDescent="0.25">
      <c r="B21" s="117" t="s">
        <v>22</v>
      </c>
      <c r="C21" s="133"/>
      <c r="D21" s="133"/>
      <c r="E21" s="133"/>
      <c r="F21" s="133"/>
      <c r="G21" s="93"/>
      <c r="H21" s="89"/>
      <c r="I21" s="89"/>
      <c r="J21" s="89"/>
      <c r="K21" s="89"/>
      <c r="L21" s="89"/>
    </row>
    <row r="22" spans="1:49" x14ac:dyDescent="0.25">
      <c r="B22" s="117" t="s">
        <v>23</v>
      </c>
      <c r="C22" s="118"/>
      <c r="D22" s="118"/>
      <c r="E22" s="118"/>
      <c r="F22" s="118"/>
      <c r="G22" s="87"/>
      <c r="H22" s="89"/>
      <c r="I22" s="89"/>
      <c r="J22" s="89"/>
      <c r="K22" s="89"/>
      <c r="L22" s="89"/>
    </row>
    <row r="23" spans="1:49" ht="15" customHeight="1" x14ac:dyDescent="0.25">
      <c r="B23" s="126" t="s">
        <v>39</v>
      </c>
      <c r="C23" s="127"/>
      <c r="D23" s="127"/>
      <c r="E23" s="127"/>
      <c r="F23" s="128"/>
      <c r="G23" s="94"/>
      <c r="H23" s="49"/>
      <c r="I23" s="49"/>
      <c r="J23" s="49"/>
      <c r="K23" s="49"/>
      <c r="L23" s="49"/>
    </row>
    <row r="24" spans="1:49" s="42" customFormat="1" ht="15" customHeight="1" x14ac:dyDescent="0.25">
      <c r="A24"/>
      <c r="B24" s="117" t="s">
        <v>12</v>
      </c>
      <c r="C24" s="118"/>
      <c r="D24" s="118"/>
      <c r="E24" s="118"/>
      <c r="F24" s="118"/>
      <c r="G24" s="98">
        <v>1187963.1399999999</v>
      </c>
      <c r="H24" s="89">
        <v>1350000</v>
      </c>
      <c r="I24" s="89">
        <v>1350000</v>
      </c>
      <c r="J24" s="89">
        <v>1662803.57</v>
      </c>
      <c r="K24" s="89">
        <f>J24/G24*100</f>
        <v>139.97097334181598</v>
      </c>
      <c r="L24" s="89">
        <f>J24/I24*100</f>
        <v>123.17063481481483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2" customFormat="1" ht="15" customHeight="1" x14ac:dyDescent="0.25">
      <c r="A25"/>
      <c r="B25" s="117" t="s">
        <v>43</v>
      </c>
      <c r="C25" s="118"/>
      <c r="D25" s="118"/>
      <c r="E25" s="118"/>
      <c r="F25" s="118"/>
      <c r="G25" s="98">
        <v>1152901.3700000001</v>
      </c>
      <c r="H25" s="89">
        <v>968600</v>
      </c>
      <c r="I25" s="89">
        <v>968600</v>
      </c>
      <c r="J25" s="89">
        <f>J24+J16</f>
        <v>1351157</v>
      </c>
      <c r="K25" s="89">
        <f>J25/G25*100</f>
        <v>117.19623509511486</v>
      </c>
      <c r="L25" s="89">
        <f>J25/I25*100</f>
        <v>139.49587032830891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6" customFormat="1" x14ac:dyDescent="0.25">
      <c r="A26" s="45"/>
      <c r="B26" s="126" t="s">
        <v>45</v>
      </c>
      <c r="C26" s="127"/>
      <c r="D26" s="127"/>
      <c r="E26" s="127"/>
      <c r="F26" s="128"/>
      <c r="G26" s="94"/>
      <c r="H26" s="95"/>
      <c r="I26" s="95"/>
      <c r="J26" s="95"/>
      <c r="K26" s="95"/>
      <c r="L26" s="9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15.75" x14ac:dyDescent="0.25">
      <c r="B27" s="121" t="s">
        <v>46</v>
      </c>
      <c r="C27" s="121"/>
      <c r="D27" s="121"/>
      <c r="E27" s="121"/>
      <c r="F27" s="121"/>
      <c r="G27" s="96"/>
      <c r="H27" s="97"/>
      <c r="I27" s="97"/>
      <c r="J27" s="97"/>
      <c r="K27" s="97"/>
      <c r="L27" s="97"/>
    </row>
    <row r="28" spans="1:49" x14ac:dyDescent="0.25">
      <c r="G28" s="52"/>
    </row>
    <row r="29" spans="1:49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40"/>
    </row>
    <row r="30" spans="1:49" ht="15" customHeight="1" x14ac:dyDescent="0.25">
      <c r="B30" s="112" t="s">
        <v>42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</row>
    <row r="31" spans="1:49" ht="36.75" customHeight="1" x14ac:dyDescent="0.25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</row>
    <row r="32" spans="1:49" ht="15" customHeight="1" x14ac:dyDescent="0.25">
      <c r="B32" s="113" t="s">
        <v>151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2:12" x14ac:dyDescent="0.25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</sheetData>
  <mergeCells count="24">
    <mergeCell ref="B20:F20"/>
    <mergeCell ref="B21:F21"/>
    <mergeCell ref="B5:L5"/>
    <mergeCell ref="B3:L3"/>
    <mergeCell ref="B1:L1"/>
    <mergeCell ref="B8:F8"/>
    <mergeCell ref="B9:F9"/>
    <mergeCell ref="B7:F7"/>
    <mergeCell ref="B30:L31"/>
    <mergeCell ref="B32:L33"/>
    <mergeCell ref="B12:F12"/>
    <mergeCell ref="B22:F22"/>
    <mergeCell ref="B10:F10"/>
    <mergeCell ref="B11:F11"/>
    <mergeCell ref="B27:F27"/>
    <mergeCell ref="B14:F14"/>
    <mergeCell ref="B16:F16"/>
    <mergeCell ref="B13:F13"/>
    <mergeCell ref="B26:F26"/>
    <mergeCell ref="B23:F23"/>
    <mergeCell ref="B18:F18"/>
    <mergeCell ref="B24:F24"/>
    <mergeCell ref="B25:F25"/>
    <mergeCell ref="B19:F19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8"/>
  <sheetViews>
    <sheetView topLeftCell="A85" zoomScale="90" zoomScaleNormal="90" workbookViewId="0">
      <selection activeCell="J104" sqref="J104"/>
    </sheetView>
  </sheetViews>
  <sheetFormatPr defaultRowHeight="15" x14ac:dyDescent="0.25"/>
  <cols>
    <col min="1" max="1" width="5.85546875" customWidth="1"/>
    <col min="2" max="2" width="6.7109375" customWidth="1"/>
    <col min="3" max="3" width="6.140625" customWidth="1"/>
    <col min="4" max="4" width="7.85546875" customWidth="1"/>
    <col min="5" max="5" width="44.7109375" customWidth="1"/>
    <col min="6" max="6" width="22.42578125" style="52" customWidth="1"/>
    <col min="7" max="7" width="18.28515625" style="52" customWidth="1"/>
    <col min="8" max="8" width="18.7109375" style="52" customWidth="1"/>
    <col min="9" max="9" width="16.5703125" style="52" customWidth="1"/>
    <col min="10" max="10" width="14.140625" style="52" customWidth="1"/>
    <col min="11" max="11" width="13.42578125" style="52" customWidth="1"/>
    <col min="13" max="14" width="12.5703125" style="52" bestFit="1" customWidth="1"/>
    <col min="15" max="15" width="10.85546875" style="52" customWidth="1"/>
    <col min="16" max="22" width="9.140625" style="52"/>
  </cols>
  <sheetData>
    <row r="1" spans="1:22" ht="18" x14ac:dyDescent="0.25">
      <c r="A1" s="3"/>
      <c r="B1" s="3"/>
      <c r="C1" s="3"/>
      <c r="D1" s="16"/>
      <c r="E1" s="3"/>
      <c r="F1" s="47"/>
      <c r="G1" s="47"/>
      <c r="H1" s="47"/>
      <c r="I1" s="47"/>
      <c r="J1" s="47"/>
      <c r="K1" s="47"/>
    </row>
    <row r="2" spans="1:22" ht="15.75" customHeight="1" x14ac:dyDescent="0.25">
      <c r="A2" s="134" t="s">
        <v>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22" ht="18" x14ac:dyDescent="0.25">
      <c r="A3" s="3"/>
      <c r="B3" s="3"/>
      <c r="C3" s="3"/>
      <c r="D3" s="16"/>
      <c r="E3" s="3"/>
      <c r="F3" s="47"/>
      <c r="G3" s="47"/>
      <c r="H3" s="47"/>
      <c r="I3" s="48"/>
      <c r="J3" s="48"/>
      <c r="K3" s="48"/>
    </row>
    <row r="4" spans="1:22" ht="15.75" customHeight="1" x14ac:dyDescent="0.25">
      <c r="A4" s="134" t="s">
        <v>41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22" ht="18" x14ac:dyDescent="0.25">
      <c r="A5" s="3"/>
      <c r="B5" s="3"/>
      <c r="C5" s="3"/>
      <c r="D5" s="16"/>
      <c r="E5" s="3"/>
      <c r="F5" s="47"/>
      <c r="G5" s="47"/>
      <c r="H5" s="47"/>
      <c r="I5" s="48"/>
      <c r="J5" s="48"/>
      <c r="K5" s="48"/>
    </row>
    <row r="6" spans="1:22" ht="15.75" customHeight="1" x14ac:dyDescent="0.25">
      <c r="A6" s="134" t="s">
        <v>32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22" ht="18" x14ac:dyDescent="0.25">
      <c r="A7" s="3"/>
      <c r="B7" s="3"/>
      <c r="C7" s="3"/>
      <c r="D7" s="16"/>
      <c r="E7" s="3"/>
      <c r="F7" s="47"/>
      <c r="G7" s="47"/>
      <c r="H7" s="47"/>
      <c r="I7" s="48"/>
      <c r="J7" s="48"/>
      <c r="K7" s="48"/>
    </row>
    <row r="8" spans="1:22" ht="45" customHeight="1" x14ac:dyDescent="0.25">
      <c r="A8" s="140" t="s">
        <v>7</v>
      </c>
      <c r="B8" s="141"/>
      <c r="C8" s="141"/>
      <c r="D8" s="141"/>
      <c r="E8" s="142"/>
      <c r="F8" s="49" t="s">
        <v>130</v>
      </c>
      <c r="G8" s="49" t="s">
        <v>152</v>
      </c>
      <c r="H8" s="49" t="s">
        <v>149</v>
      </c>
      <c r="I8" s="49" t="s">
        <v>153</v>
      </c>
      <c r="J8" s="49" t="s">
        <v>17</v>
      </c>
      <c r="K8" s="49" t="s">
        <v>38</v>
      </c>
    </row>
    <row r="9" spans="1:22" x14ac:dyDescent="0.25">
      <c r="A9" s="137">
        <v>1</v>
      </c>
      <c r="B9" s="138"/>
      <c r="C9" s="138"/>
      <c r="D9" s="138"/>
      <c r="E9" s="139"/>
      <c r="F9" s="43">
        <v>2</v>
      </c>
      <c r="G9" s="43">
        <v>3</v>
      </c>
      <c r="H9" s="43">
        <v>4</v>
      </c>
      <c r="I9" s="43">
        <v>5</v>
      </c>
      <c r="J9" s="43" t="s">
        <v>30</v>
      </c>
      <c r="K9" s="43" t="s">
        <v>31</v>
      </c>
    </row>
    <row r="10" spans="1:22" s="64" customFormat="1" x14ac:dyDescent="0.25">
      <c r="A10" s="8"/>
      <c r="B10" s="8"/>
      <c r="C10" s="8"/>
      <c r="D10" s="8"/>
      <c r="E10" s="8" t="s">
        <v>37</v>
      </c>
      <c r="F10" s="63">
        <f>F11</f>
        <v>1622624.0499999998</v>
      </c>
      <c r="G10" s="63">
        <f>G12+G19+G23+G26+G32</f>
        <v>4248600</v>
      </c>
      <c r="H10" s="63">
        <f>H12+H19+H23+H26+H32</f>
        <v>4270100</v>
      </c>
      <c r="I10" s="67">
        <f>I11</f>
        <v>1758355.6900000004</v>
      </c>
      <c r="J10" s="67">
        <f>I10/F10*100</f>
        <v>108.36494688957683</v>
      </c>
      <c r="K10" s="67">
        <f>I10/H10*100</f>
        <v>41.178325800332551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</row>
    <row r="11" spans="1:22" x14ac:dyDescent="0.25">
      <c r="A11" s="8">
        <v>6</v>
      </c>
      <c r="B11" s="8"/>
      <c r="C11" s="8"/>
      <c r="D11" s="8"/>
      <c r="E11" s="8" t="s">
        <v>3</v>
      </c>
      <c r="F11" s="51">
        <f>F12+F19+F23+F26+F32</f>
        <v>1622624.0499999998</v>
      </c>
      <c r="G11" s="63">
        <f>G12+G19+G23+G26+G32</f>
        <v>4248600</v>
      </c>
      <c r="H11" s="63">
        <f>H12+H19+H23+H26+H32</f>
        <v>4270100</v>
      </c>
      <c r="I11" s="51">
        <f>I12+I19+I23+I26+I32</f>
        <v>1758355.6900000004</v>
      </c>
      <c r="J11" s="67">
        <f t="shared" ref="J11:J35" si="0">I11/F11*100</f>
        <v>108.36494688957683</v>
      </c>
      <c r="K11" s="67">
        <f t="shared" ref="K11:K32" si="1">I11/H11*100</f>
        <v>41.178325800332551</v>
      </c>
    </row>
    <row r="12" spans="1:22" s="64" customFormat="1" ht="25.5" x14ac:dyDescent="0.25">
      <c r="A12" s="8"/>
      <c r="B12" s="8">
        <v>63</v>
      </c>
      <c r="C12" s="8"/>
      <c r="D12" s="8"/>
      <c r="E12" s="8" t="s">
        <v>10</v>
      </c>
      <c r="F12" s="63">
        <f>F13+F15+F17</f>
        <v>1179318.3400000001</v>
      </c>
      <c r="G12" s="63">
        <v>2638500</v>
      </c>
      <c r="H12" s="63">
        <v>2649600</v>
      </c>
      <c r="I12" s="63">
        <f>I13+I15+I17</f>
        <v>1267387.8500000001</v>
      </c>
      <c r="J12" s="67">
        <f t="shared" si="0"/>
        <v>107.4678317984947</v>
      </c>
      <c r="K12" s="67">
        <f t="shared" si="1"/>
        <v>47.833176705917879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</row>
    <row r="13" spans="1:22" ht="25.5" x14ac:dyDescent="0.25">
      <c r="A13" s="9"/>
      <c r="B13" s="9"/>
      <c r="C13" s="9">
        <v>636</v>
      </c>
      <c r="D13" s="9"/>
      <c r="E13" s="27" t="s">
        <v>48</v>
      </c>
      <c r="F13" s="50">
        <f>F14</f>
        <v>1179318.3400000001</v>
      </c>
      <c r="G13" s="50"/>
      <c r="H13" s="50"/>
      <c r="I13" s="50">
        <f>I14</f>
        <v>1256317.53</v>
      </c>
      <c r="J13" s="67">
        <f t="shared" si="0"/>
        <v>106.52912681744608</v>
      </c>
      <c r="K13" s="67"/>
    </row>
    <row r="14" spans="1:22" ht="25.5" x14ac:dyDescent="0.25">
      <c r="A14" s="9"/>
      <c r="B14" s="9"/>
      <c r="C14" s="9"/>
      <c r="D14" s="9">
        <v>6361</v>
      </c>
      <c r="E14" s="27" t="s">
        <v>49</v>
      </c>
      <c r="F14" s="50">
        <v>1179318.3400000001</v>
      </c>
      <c r="G14" s="50"/>
      <c r="H14" s="50"/>
      <c r="I14" s="54">
        <v>1256317.53</v>
      </c>
      <c r="J14" s="67">
        <f t="shared" si="0"/>
        <v>106.52912681744608</v>
      </c>
      <c r="K14" s="67"/>
    </row>
    <row r="15" spans="1:22" x14ac:dyDescent="0.25">
      <c r="A15" s="9"/>
      <c r="B15" s="9"/>
      <c r="C15" s="9">
        <v>634</v>
      </c>
      <c r="D15" s="9"/>
      <c r="E15" s="72" t="s">
        <v>125</v>
      </c>
      <c r="F15" s="50">
        <f>F16</f>
        <v>0</v>
      </c>
      <c r="G15" s="50"/>
      <c r="H15" s="50"/>
      <c r="I15" s="50">
        <f>I16</f>
        <v>11070.32</v>
      </c>
      <c r="J15" s="67">
        <v>0</v>
      </c>
      <c r="K15" s="67"/>
    </row>
    <row r="16" spans="1:22" x14ac:dyDescent="0.25">
      <c r="A16" s="9"/>
      <c r="B16" s="9"/>
      <c r="C16" s="9"/>
      <c r="D16" s="9">
        <v>6342</v>
      </c>
      <c r="E16" s="72" t="s">
        <v>156</v>
      </c>
      <c r="F16" s="50"/>
      <c r="G16" s="50"/>
      <c r="H16" s="50"/>
      <c r="I16" s="54">
        <v>11070.32</v>
      </c>
      <c r="J16" s="67">
        <v>0</v>
      </c>
      <c r="K16" s="67"/>
    </row>
    <row r="17" spans="1:22" x14ac:dyDescent="0.25">
      <c r="A17" s="9"/>
      <c r="B17" s="9"/>
      <c r="C17" s="9">
        <v>638</v>
      </c>
      <c r="D17" s="9"/>
      <c r="E17" s="72" t="s">
        <v>131</v>
      </c>
      <c r="F17" s="50"/>
      <c r="G17" s="50"/>
      <c r="H17" s="50"/>
      <c r="I17" s="54"/>
      <c r="J17" s="67"/>
      <c r="K17" s="67"/>
    </row>
    <row r="18" spans="1:22" ht="25.5" x14ac:dyDescent="0.25">
      <c r="A18" s="9"/>
      <c r="B18" s="9"/>
      <c r="C18" s="9"/>
      <c r="D18" s="9">
        <v>6381</v>
      </c>
      <c r="E18" s="72" t="s">
        <v>132</v>
      </c>
      <c r="F18" s="50"/>
      <c r="G18" s="50"/>
      <c r="H18" s="50"/>
      <c r="I18" s="54"/>
      <c r="J18" s="67"/>
      <c r="K18" s="67"/>
    </row>
    <row r="19" spans="1:22" s="64" customFormat="1" x14ac:dyDescent="0.25">
      <c r="A19" s="18"/>
      <c r="B19" s="18">
        <v>64</v>
      </c>
      <c r="C19" s="18"/>
      <c r="D19" s="18"/>
      <c r="E19" s="70" t="s">
        <v>50</v>
      </c>
      <c r="F19" s="63">
        <f>F20</f>
        <v>61.23</v>
      </c>
      <c r="G19" s="63">
        <v>200</v>
      </c>
      <c r="H19" s="63">
        <v>200</v>
      </c>
      <c r="I19" s="63">
        <f>I20</f>
        <v>83.35</v>
      </c>
      <c r="J19" s="67">
        <f t="shared" si="0"/>
        <v>136.12608198595458</v>
      </c>
      <c r="K19" s="67">
        <f t="shared" si="1"/>
        <v>41.674999999999997</v>
      </c>
      <c r="M19" s="83"/>
      <c r="N19" s="83"/>
      <c r="O19" s="83"/>
      <c r="P19" s="83"/>
      <c r="Q19" s="83"/>
      <c r="R19" s="83"/>
      <c r="S19" s="83"/>
      <c r="T19" s="83"/>
      <c r="U19" s="83"/>
      <c r="V19" s="83"/>
    </row>
    <row r="20" spans="1:22" x14ac:dyDescent="0.25">
      <c r="A20" s="9"/>
      <c r="B20" s="9"/>
      <c r="C20" s="9">
        <v>641</v>
      </c>
      <c r="D20" s="9"/>
      <c r="E20" s="27" t="s">
        <v>51</v>
      </c>
      <c r="F20" s="50">
        <f>SUM(F21:F22)</f>
        <v>61.23</v>
      </c>
      <c r="G20" s="50"/>
      <c r="H20" s="50"/>
      <c r="I20" s="50">
        <f>SUM(I21:I22)</f>
        <v>83.35</v>
      </c>
      <c r="J20" s="67">
        <f t="shared" si="0"/>
        <v>136.12608198595458</v>
      </c>
      <c r="K20" s="67"/>
    </row>
    <row r="21" spans="1:22" x14ac:dyDescent="0.25">
      <c r="A21" s="9"/>
      <c r="B21" s="9"/>
      <c r="C21" s="9"/>
      <c r="D21" s="9">
        <v>6413</v>
      </c>
      <c r="E21" s="27" t="s">
        <v>52</v>
      </c>
      <c r="F21" s="50">
        <v>61.23</v>
      </c>
      <c r="G21" s="50"/>
      <c r="H21" s="50"/>
      <c r="I21" s="54">
        <v>83.35</v>
      </c>
      <c r="J21" s="67">
        <f t="shared" si="0"/>
        <v>136.12608198595458</v>
      </c>
      <c r="K21" s="67"/>
    </row>
    <row r="22" spans="1:22" x14ac:dyDescent="0.25">
      <c r="A22" s="9"/>
      <c r="B22" s="9"/>
      <c r="C22" s="9"/>
      <c r="D22" s="9">
        <v>6414</v>
      </c>
      <c r="E22" s="71" t="s">
        <v>108</v>
      </c>
      <c r="F22" s="50"/>
      <c r="G22" s="50"/>
      <c r="H22" s="50"/>
      <c r="I22" s="54"/>
      <c r="J22" s="67"/>
      <c r="K22" s="67"/>
    </row>
    <row r="23" spans="1:22" s="64" customFormat="1" ht="25.5" x14ac:dyDescent="0.25">
      <c r="A23" s="18"/>
      <c r="B23" s="18">
        <v>65</v>
      </c>
      <c r="C23" s="18"/>
      <c r="D23" s="18"/>
      <c r="E23" s="70" t="s">
        <v>53</v>
      </c>
      <c r="F23" s="63">
        <f>F24</f>
        <v>59234.67</v>
      </c>
      <c r="G23" s="63">
        <v>99100</v>
      </c>
      <c r="H23" s="63">
        <v>99100</v>
      </c>
      <c r="I23" s="63">
        <f t="shared" ref="I23" si="2">I24</f>
        <v>56027.519999999997</v>
      </c>
      <c r="J23" s="67">
        <f t="shared" si="0"/>
        <v>94.585687739967156</v>
      </c>
      <c r="K23" s="67">
        <f t="shared" si="1"/>
        <v>56.53634712411705</v>
      </c>
      <c r="M23" s="83"/>
      <c r="N23" s="83"/>
      <c r="O23" s="83"/>
      <c r="P23" s="83"/>
      <c r="Q23" s="83"/>
      <c r="R23" s="83"/>
      <c r="S23" s="83"/>
      <c r="T23" s="83"/>
      <c r="U23" s="83"/>
      <c r="V23" s="83"/>
    </row>
    <row r="24" spans="1:22" x14ac:dyDescent="0.25">
      <c r="A24" s="9"/>
      <c r="B24" s="9"/>
      <c r="C24" s="9">
        <v>652</v>
      </c>
      <c r="D24" s="9"/>
      <c r="E24" s="27" t="s">
        <v>54</v>
      </c>
      <c r="F24" s="50">
        <f>F25</f>
        <v>59234.67</v>
      </c>
      <c r="G24" s="50"/>
      <c r="H24" s="50"/>
      <c r="I24" s="50">
        <f>I25</f>
        <v>56027.519999999997</v>
      </c>
      <c r="J24" s="67">
        <f t="shared" si="0"/>
        <v>94.585687739967156</v>
      </c>
      <c r="K24" s="67"/>
    </row>
    <row r="25" spans="1:22" x14ac:dyDescent="0.25">
      <c r="A25" s="9"/>
      <c r="B25" s="9"/>
      <c r="C25" s="9"/>
      <c r="D25" s="9">
        <v>6526</v>
      </c>
      <c r="E25" s="27" t="s">
        <v>55</v>
      </c>
      <c r="F25" s="50">
        <v>59234.67</v>
      </c>
      <c r="G25" s="50"/>
      <c r="H25" s="50"/>
      <c r="I25" s="54">
        <v>56027.519999999997</v>
      </c>
      <c r="J25" s="67">
        <f t="shared" si="0"/>
        <v>94.585687739967156</v>
      </c>
      <c r="K25" s="67"/>
    </row>
    <row r="26" spans="1:22" s="64" customFormat="1" ht="25.5" x14ac:dyDescent="0.25">
      <c r="A26" s="18"/>
      <c r="B26" s="18">
        <v>66</v>
      </c>
      <c r="C26" s="65"/>
      <c r="D26" s="65"/>
      <c r="E26" s="8" t="s">
        <v>13</v>
      </c>
      <c r="F26" s="63">
        <f>F27+F30</f>
        <v>249244.37999999998</v>
      </c>
      <c r="G26" s="63">
        <v>1155000</v>
      </c>
      <c r="H26" s="63">
        <v>1155000</v>
      </c>
      <c r="I26" s="63">
        <f t="shared" ref="I26" si="3">I27+I30</f>
        <v>264473.84999999998</v>
      </c>
      <c r="J26" s="67">
        <f t="shared" si="0"/>
        <v>106.11025612693854</v>
      </c>
      <c r="K26" s="67">
        <f t="shared" si="1"/>
        <v>22.898168831168832</v>
      </c>
      <c r="M26" s="83"/>
      <c r="N26" s="83"/>
      <c r="O26" s="83"/>
      <c r="P26" s="83"/>
      <c r="Q26" s="83"/>
      <c r="R26" s="83"/>
      <c r="S26" s="83"/>
      <c r="T26" s="83"/>
      <c r="U26" s="83"/>
      <c r="V26" s="83"/>
    </row>
    <row r="27" spans="1:22" ht="25.5" x14ac:dyDescent="0.25">
      <c r="A27" s="9"/>
      <c r="B27" s="18"/>
      <c r="C27" s="9">
        <v>661</v>
      </c>
      <c r="D27" s="10"/>
      <c r="E27" s="13" t="s">
        <v>24</v>
      </c>
      <c r="F27" s="50">
        <f>SUM(F28:F29)</f>
        <v>247494.37999999998</v>
      </c>
      <c r="G27" s="50"/>
      <c r="H27" s="50"/>
      <c r="I27" s="50">
        <f>SUM(I28:I29)</f>
        <v>264473.84999999998</v>
      </c>
      <c r="J27" s="67">
        <f t="shared" si="0"/>
        <v>106.86054770213369</v>
      </c>
      <c r="K27" s="67"/>
    </row>
    <row r="28" spans="1:22" x14ac:dyDescent="0.25">
      <c r="A28" s="9"/>
      <c r="B28" s="18"/>
      <c r="C28" s="10"/>
      <c r="D28" s="9">
        <v>6614</v>
      </c>
      <c r="E28" s="13" t="s">
        <v>25</v>
      </c>
      <c r="F28" s="50">
        <v>214.83</v>
      </c>
      <c r="G28" s="50"/>
      <c r="H28" s="50"/>
      <c r="I28" s="54">
        <v>112.38</v>
      </c>
      <c r="J28" s="67">
        <f t="shared" si="0"/>
        <v>52.311129730484559</v>
      </c>
      <c r="K28" s="67"/>
    </row>
    <row r="29" spans="1:22" x14ac:dyDescent="0.25">
      <c r="A29" s="9"/>
      <c r="B29" s="9"/>
      <c r="C29" s="10"/>
      <c r="D29" s="9">
        <v>6615</v>
      </c>
      <c r="E29" s="13" t="s">
        <v>56</v>
      </c>
      <c r="F29" s="50">
        <v>247279.55</v>
      </c>
      <c r="G29" s="50"/>
      <c r="H29" s="50"/>
      <c r="I29" s="54">
        <v>264361.46999999997</v>
      </c>
      <c r="J29" s="67">
        <f t="shared" si="0"/>
        <v>106.90793880852662</v>
      </c>
      <c r="K29" s="67"/>
    </row>
    <row r="30" spans="1:22" ht="25.5" x14ac:dyDescent="0.25">
      <c r="A30" s="9"/>
      <c r="B30" s="9"/>
      <c r="C30" s="10">
        <v>663</v>
      </c>
      <c r="D30" s="9"/>
      <c r="E30" s="13" t="s">
        <v>137</v>
      </c>
      <c r="F30" s="50">
        <f>F31</f>
        <v>1750</v>
      </c>
      <c r="G30" s="50">
        <f t="shared" ref="G30:H30" si="4">G31</f>
        <v>0</v>
      </c>
      <c r="H30" s="50">
        <f t="shared" si="4"/>
        <v>0</v>
      </c>
      <c r="I30" s="54">
        <f>I31</f>
        <v>0</v>
      </c>
      <c r="J30" s="67">
        <f t="shared" si="0"/>
        <v>0</v>
      </c>
      <c r="K30" s="67"/>
    </row>
    <row r="31" spans="1:22" x14ac:dyDescent="0.25">
      <c r="A31" s="9"/>
      <c r="B31" s="9"/>
      <c r="C31" s="10"/>
      <c r="D31" s="9">
        <v>6631</v>
      </c>
      <c r="E31" s="13" t="s">
        <v>138</v>
      </c>
      <c r="F31" s="50">
        <v>1750</v>
      </c>
      <c r="G31" s="50"/>
      <c r="H31" s="50"/>
      <c r="I31" s="54"/>
      <c r="J31" s="67">
        <f t="shared" si="0"/>
        <v>0</v>
      </c>
      <c r="K31" s="67"/>
    </row>
    <row r="32" spans="1:22" s="64" customFormat="1" ht="30.75" customHeight="1" x14ac:dyDescent="0.25">
      <c r="A32" s="18"/>
      <c r="B32" s="18">
        <v>67</v>
      </c>
      <c r="C32" s="65"/>
      <c r="D32" s="65"/>
      <c r="E32" s="70" t="s">
        <v>57</v>
      </c>
      <c r="F32" s="63">
        <f>F33</f>
        <v>134765.43</v>
      </c>
      <c r="G32" s="63">
        <v>355800</v>
      </c>
      <c r="H32" s="63">
        <v>366200</v>
      </c>
      <c r="I32" s="67">
        <f>I33</f>
        <v>170383.12</v>
      </c>
      <c r="J32" s="67">
        <f t="shared" si="0"/>
        <v>126.42939661899939</v>
      </c>
      <c r="K32" s="67">
        <f t="shared" si="1"/>
        <v>46.527340251228836</v>
      </c>
      <c r="M32" s="83"/>
      <c r="N32" s="83"/>
      <c r="O32" s="83"/>
      <c r="P32" s="83"/>
      <c r="Q32" s="83"/>
      <c r="R32" s="83"/>
      <c r="S32" s="83"/>
      <c r="T32" s="83"/>
      <c r="U32" s="83"/>
      <c r="V32" s="83"/>
    </row>
    <row r="33" spans="1:22" ht="25.5" x14ac:dyDescent="0.25">
      <c r="A33" s="9"/>
      <c r="B33" s="9"/>
      <c r="C33" s="9">
        <v>671</v>
      </c>
      <c r="D33" s="9"/>
      <c r="E33" s="27" t="s">
        <v>58</v>
      </c>
      <c r="F33" s="50">
        <f>SUM(F34:F35)</f>
        <v>134765.43</v>
      </c>
      <c r="G33" s="50"/>
      <c r="H33" s="50"/>
      <c r="I33" s="54">
        <f>SUM(I34:I35)</f>
        <v>170383.12</v>
      </c>
      <c r="J33" s="67">
        <f t="shared" si="0"/>
        <v>126.42939661899939</v>
      </c>
      <c r="K33" s="67"/>
    </row>
    <row r="34" spans="1:22" ht="25.5" x14ac:dyDescent="0.25">
      <c r="A34" s="9"/>
      <c r="B34" s="9"/>
      <c r="C34" s="9"/>
      <c r="D34" s="9">
        <v>6711</v>
      </c>
      <c r="E34" s="27" t="s">
        <v>59</v>
      </c>
      <c r="F34" s="50">
        <v>134765.43</v>
      </c>
      <c r="G34" s="50"/>
      <c r="H34" s="50"/>
      <c r="I34" s="54">
        <v>153541.87</v>
      </c>
      <c r="J34" s="67">
        <f t="shared" si="0"/>
        <v>113.93268288462406</v>
      </c>
      <c r="K34" s="67"/>
    </row>
    <row r="35" spans="1:22" ht="25.5" x14ac:dyDescent="0.25">
      <c r="A35" s="9"/>
      <c r="B35" s="9"/>
      <c r="C35" s="9"/>
      <c r="D35" s="9">
        <v>6712</v>
      </c>
      <c r="E35" s="27" t="s">
        <v>157</v>
      </c>
      <c r="F35" s="50"/>
      <c r="G35" s="50"/>
      <c r="H35" s="50"/>
      <c r="I35" s="54">
        <v>16841.25</v>
      </c>
      <c r="J35" s="67">
        <v>0</v>
      </c>
      <c r="K35" s="54"/>
    </row>
    <row r="36" spans="1:22" x14ac:dyDescent="0.25">
      <c r="A36" s="99"/>
      <c r="B36" s="99"/>
      <c r="C36" s="99"/>
      <c r="D36" s="99"/>
      <c r="E36" s="100"/>
      <c r="F36" s="101"/>
      <c r="G36" s="101"/>
      <c r="H36" s="101"/>
      <c r="I36" s="102"/>
      <c r="J36" s="102"/>
      <c r="K36" s="102"/>
    </row>
    <row r="37" spans="1:22" x14ac:dyDescent="0.25">
      <c r="A37" s="99"/>
      <c r="B37" s="99"/>
      <c r="C37" s="99"/>
      <c r="D37" s="99"/>
      <c r="E37" s="100"/>
      <c r="F37" s="101"/>
      <c r="G37" s="101"/>
      <c r="H37" s="101"/>
      <c r="I37" s="102"/>
      <c r="J37" s="102"/>
      <c r="K37" s="102"/>
    </row>
    <row r="38" spans="1:22" ht="26.25" customHeight="1" x14ac:dyDescent="0.25"/>
    <row r="39" spans="1:22" ht="18" x14ac:dyDescent="0.25">
      <c r="A39" s="3"/>
      <c r="B39" s="3"/>
      <c r="C39" s="3"/>
      <c r="D39" s="16"/>
      <c r="E39" s="3"/>
      <c r="F39" s="47"/>
      <c r="G39" s="47"/>
      <c r="H39" s="47"/>
      <c r="I39" s="48"/>
      <c r="J39" s="48"/>
      <c r="K39" s="48"/>
    </row>
    <row r="40" spans="1:22" ht="36.75" customHeight="1" x14ac:dyDescent="0.25">
      <c r="A40" s="140" t="s">
        <v>7</v>
      </c>
      <c r="B40" s="141"/>
      <c r="C40" s="141"/>
      <c r="D40" s="141"/>
      <c r="E40" s="142"/>
      <c r="F40" s="49" t="s">
        <v>130</v>
      </c>
      <c r="G40" s="49" t="s">
        <v>152</v>
      </c>
      <c r="H40" s="49" t="s">
        <v>149</v>
      </c>
      <c r="I40" s="49" t="s">
        <v>153</v>
      </c>
      <c r="J40" s="49" t="s">
        <v>17</v>
      </c>
      <c r="K40" s="49" t="s">
        <v>38</v>
      </c>
    </row>
    <row r="41" spans="1:22" x14ac:dyDescent="0.25">
      <c r="A41" s="137">
        <v>1</v>
      </c>
      <c r="B41" s="138"/>
      <c r="C41" s="138"/>
      <c r="D41" s="138"/>
      <c r="E41" s="139"/>
      <c r="F41" s="43">
        <v>2</v>
      </c>
      <c r="G41" s="43">
        <v>3</v>
      </c>
      <c r="H41" s="43">
        <v>4</v>
      </c>
      <c r="I41" s="43">
        <v>5</v>
      </c>
      <c r="J41" s="43" t="s">
        <v>30</v>
      </c>
      <c r="K41" s="43" t="s">
        <v>31</v>
      </c>
    </row>
    <row r="42" spans="1:22" ht="17.25" customHeight="1" x14ac:dyDescent="0.25">
      <c r="A42" s="8"/>
      <c r="B42" s="8"/>
      <c r="C42" s="8"/>
      <c r="D42" s="8"/>
      <c r="E42" s="8" t="s">
        <v>36</v>
      </c>
      <c r="F42" s="63">
        <f>F43+F97</f>
        <v>1657685.82</v>
      </c>
      <c r="G42" s="63">
        <f>G43+G97</f>
        <v>4630000</v>
      </c>
      <c r="H42" s="63">
        <f>H43+H97</f>
        <v>4651500</v>
      </c>
      <c r="I42" s="63">
        <f>I43+I97</f>
        <v>2070002.2599999995</v>
      </c>
      <c r="J42" s="67">
        <f t="shared" ref="J42:J109" si="5">I42/F42*100</f>
        <v>124.87301483944644</v>
      </c>
      <c r="K42" s="67">
        <f t="shared" ref="K42:K98" si="6">I42/H42*100</f>
        <v>44.501822207889916</v>
      </c>
    </row>
    <row r="43" spans="1:22" s="64" customFormat="1" x14ac:dyDescent="0.25">
      <c r="A43" s="8">
        <v>3</v>
      </c>
      <c r="B43" s="8"/>
      <c r="C43" s="8"/>
      <c r="D43" s="8"/>
      <c r="E43" s="8" t="s">
        <v>4</v>
      </c>
      <c r="F43" s="63">
        <f>F44+F53+F86+F92</f>
        <v>1648505.82</v>
      </c>
      <c r="G43" s="63">
        <f>G44+G53+G86+G92</f>
        <v>4184800</v>
      </c>
      <c r="H43" s="63">
        <f>H44+H53+H86+H92</f>
        <v>4195200</v>
      </c>
      <c r="I43" s="63">
        <f>I44+I53+I86+I92</f>
        <v>2022089.5799999996</v>
      </c>
      <c r="J43" s="67">
        <f t="shared" si="5"/>
        <v>122.6619618485787</v>
      </c>
      <c r="K43" s="67">
        <f t="shared" si="6"/>
        <v>48.200075800915322</v>
      </c>
      <c r="M43" s="83"/>
      <c r="N43" s="83"/>
      <c r="O43" s="83"/>
      <c r="P43" s="83"/>
      <c r="Q43" s="83"/>
      <c r="R43" s="83"/>
      <c r="S43" s="83"/>
      <c r="T43" s="83"/>
      <c r="U43" s="83"/>
      <c r="V43" s="83"/>
    </row>
    <row r="44" spans="1:22" s="64" customFormat="1" x14ac:dyDescent="0.25">
      <c r="A44" s="8"/>
      <c r="B44" s="8">
        <v>31</v>
      </c>
      <c r="C44" s="8"/>
      <c r="D44" s="8"/>
      <c r="E44" s="8" t="s">
        <v>5</v>
      </c>
      <c r="F44" s="63">
        <f>F45+F49+F50</f>
        <v>1276514</v>
      </c>
      <c r="G44" s="63">
        <v>2887600</v>
      </c>
      <c r="H44" s="63">
        <v>2887600</v>
      </c>
      <c r="I44" s="63">
        <f t="shared" ref="I44" si="7">I45+I49+I50</f>
        <v>1589311.6199999996</v>
      </c>
      <c r="J44" s="67">
        <f t="shared" si="5"/>
        <v>124.50404930929075</v>
      </c>
      <c r="K44" s="67">
        <f t="shared" si="6"/>
        <v>55.03918894583736</v>
      </c>
      <c r="M44" s="83"/>
      <c r="N44" s="83"/>
      <c r="O44" s="83"/>
      <c r="P44" s="83"/>
      <c r="Q44" s="83"/>
      <c r="R44" s="83"/>
      <c r="S44" s="83"/>
      <c r="T44" s="83"/>
      <c r="U44" s="83"/>
      <c r="V44" s="83"/>
    </row>
    <row r="45" spans="1:22" x14ac:dyDescent="0.25">
      <c r="A45" s="9"/>
      <c r="B45" s="9"/>
      <c r="C45" s="9">
        <v>311</v>
      </c>
      <c r="D45" s="9"/>
      <c r="E45" s="9" t="s">
        <v>26</v>
      </c>
      <c r="F45" s="50">
        <f>SUM(F46:F48)</f>
        <v>1033444.8099999999</v>
      </c>
      <c r="G45" s="50"/>
      <c r="H45" s="50"/>
      <c r="I45" s="50">
        <f>SUM(I46:I48)</f>
        <v>1278882.1999999997</v>
      </c>
      <c r="J45" s="67">
        <f t="shared" si="5"/>
        <v>123.74944337859704</v>
      </c>
      <c r="K45" s="67"/>
    </row>
    <row r="46" spans="1:22" x14ac:dyDescent="0.25">
      <c r="A46" s="9"/>
      <c r="B46" s="9"/>
      <c r="C46" s="9"/>
      <c r="D46" s="9">
        <v>3111</v>
      </c>
      <c r="E46" s="9" t="s">
        <v>27</v>
      </c>
      <c r="F46" s="50">
        <v>977260.58</v>
      </c>
      <c r="G46" s="50"/>
      <c r="H46" s="50"/>
      <c r="I46" s="50">
        <v>1215765.6599999999</v>
      </c>
      <c r="J46" s="67">
        <f t="shared" si="5"/>
        <v>124.40547433111442</v>
      </c>
      <c r="K46" s="67"/>
    </row>
    <row r="47" spans="1:22" x14ac:dyDescent="0.25">
      <c r="A47" s="9"/>
      <c r="B47" s="9"/>
      <c r="C47" s="9"/>
      <c r="D47" s="74">
        <v>3113</v>
      </c>
      <c r="E47" s="72" t="s">
        <v>109</v>
      </c>
      <c r="F47" s="50">
        <v>22028.62</v>
      </c>
      <c r="G47" s="50"/>
      <c r="H47" s="50"/>
      <c r="I47" s="50">
        <v>40573.14</v>
      </c>
      <c r="J47" s="67">
        <f t="shared" si="5"/>
        <v>184.18375731207857</v>
      </c>
      <c r="K47" s="67"/>
    </row>
    <row r="48" spans="1:22" x14ac:dyDescent="0.25">
      <c r="A48" s="9"/>
      <c r="B48" s="9"/>
      <c r="C48" s="9"/>
      <c r="D48" s="74">
        <v>3114</v>
      </c>
      <c r="E48" s="72" t="s">
        <v>110</v>
      </c>
      <c r="F48" s="50">
        <v>34155.61</v>
      </c>
      <c r="G48" s="50"/>
      <c r="H48" s="50"/>
      <c r="I48" s="50">
        <v>22543.4</v>
      </c>
      <c r="J48" s="67">
        <f t="shared" si="5"/>
        <v>66.002041831488299</v>
      </c>
      <c r="K48" s="67"/>
    </row>
    <row r="49" spans="1:22" x14ac:dyDescent="0.25">
      <c r="A49" s="9"/>
      <c r="B49" s="9"/>
      <c r="C49" s="9">
        <v>312</v>
      </c>
      <c r="D49" s="9"/>
      <c r="E49" s="72" t="s">
        <v>111</v>
      </c>
      <c r="F49" s="50">
        <v>66596.87</v>
      </c>
      <c r="G49" s="50"/>
      <c r="H49" s="50"/>
      <c r="I49" s="50">
        <v>90781.78</v>
      </c>
      <c r="J49" s="67">
        <f t="shared" si="5"/>
        <v>136.31538539273694</v>
      </c>
      <c r="K49" s="67"/>
    </row>
    <row r="50" spans="1:22" x14ac:dyDescent="0.25">
      <c r="A50" s="9"/>
      <c r="B50" s="9"/>
      <c r="C50" s="9">
        <v>313</v>
      </c>
      <c r="D50" s="9"/>
      <c r="E50" s="72" t="s">
        <v>112</v>
      </c>
      <c r="F50" s="50">
        <f>SUM(F51:F52)</f>
        <v>176472.32000000001</v>
      </c>
      <c r="G50" s="50"/>
      <c r="H50" s="50"/>
      <c r="I50" s="50">
        <f>SUM(I51:I52)</f>
        <v>219647.64</v>
      </c>
      <c r="J50" s="67">
        <f t="shared" si="5"/>
        <v>124.4657745758655</v>
      </c>
      <c r="K50" s="67"/>
    </row>
    <row r="51" spans="1:22" x14ac:dyDescent="0.25">
      <c r="A51" s="9"/>
      <c r="B51" s="9"/>
      <c r="C51" s="9"/>
      <c r="D51" s="74">
        <v>3132</v>
      </c>
      <c r="E51" s="72" t="s">
        <v>113</v>
      </c>
      <c r="F51" s="50">
        <v>176430.23</v>
      </c>
      <c r="G51" s="50"/>
      <c r="H51" s="50"/>
      <c r="I51" s="50">
        <v>219647.64</v>
      </c>
      <c r="J51" s="67">
        <f t="shared" si="5"/>
        <v>124.49546769847774</v>
      </c>
      <c r="K51" s="67"/>
    </row>
    <row r="52" spans="1:22" ht="25.5" x14ac:dyDescent="0.25">
      <c r="A52" s="9"/>
      <c r="B52" s="9"/>
      <c r="C52" s="9"/>
      <c r="D52" s="74">
        <v>3133</v>
      </c>
      <c r="E52" s="72" t="s">
        <v>114</v>
      </c>
      <c r="F52" s="50">
        <v>42.09</v>
      </c>
      <c r="G52" s="50"/>
      <c r="H52" s="50"/>
      <c r="I52" s="54"/>
      <c r="J52" s="67">
        <f t="shared" si="5"/>
        <v>0</v>
      </c>
      <c r="K52" s="67"/>
    </row>
    <row r="53" spans="1:22" s="64" customFormat="1" x14ac:dyDescent="0.25">
      <c r="A53" s="18"/>
      <c r="B53" s="18">
        <v>32</v>
      </c>
      <c r="C53" s="65"/>
      <c r="D53" s="65"/>
      <c r="E53" s="18" t="s">
        <v>9</v>
      </c>
      <c r="F53" s="63">
        <f>F54+F59+F66+F78+F76</f>
        <v>369590.69999999995</v>
      </c>
      <c r="G53" s="63">
        <v>1283300</v>
      </c>
      <c r="H53" s="63">
        <v>1293700</v>
      </c>
      <c r="I53" s="63">
        <f>I54+I59+I66+I78+I76</f>
        <v>428640.80000000005</v>
      </c>
      <c r="J53" s="67">
        <f t="shared" si="5"/>
        <v>115.97716068072062</v>
      </c>
      <c r="K53" s="67">
        <f t="shared" si="6"/>
        <v>33.132936538610188</v>
      </c>
      <c r="M53" s="83"/>
      <c r="N53" s="83"/>
      <c r="O53" s="83"/>
      <c r="P53" s="83"/>
      <c r="Q53" s="83"/>
      <c r="R53" s="83"/>
      <c r="S53" s="83"/>
      <c r="T53" s="83"/>
      <c r="U53" s="83"/>
      <c r="V53" s="83"/>
    </row>
    <row r="54" spans="1:22" x14ac:dyDescent="0.25">
      <c r="A54" s="9"/>
      <c r="B54" s="9"/>
      <c r="C54" s="9">
        <v>321</v>
      </c>
      <c r="D54" s="9"/>
      <c r="E54" s="9" t="s">
        <v>28</v>
      </c>
      <c r="F54" s="50">
        <f>SUM(F55:F58)</f>
        <v>56132.619999999995</v>
      </c>
      <c r="G54" s="50"/>
      <c r="H54" s="50"/>
      <c r="I54" s="50">
        <f>SUM(I55:I58)</f>
        <v>68115.81</v>
      </c>
      <c r="J54" s="67">
        <f t="shared" si="5"/>
        <v>121.34799694010363</v>
      </c>
      <c r="K54" s="67"/>
    </row>
    <row r="55" spans="1:22" x14ac:dyDescent="0.25">
      <c r="A55" s="9"/>
      <c r="B55" s="18"/>
      <c r="C55" s="9"/>
      <c r="D55" s="9">
        <v>3211</v>
      </c>
      <c r="E55" s="27" t="s">
        <v>29</v>
      </c>
      <c r="F55" s="50">
        <v>27942.12</v>
      </c>
      <c r="G55" s="50"/>
      <c r="H55" s="50"/>
      <c r="I55" s="54">
        <v>36280.26</v>
      </c>
      <c r="J55" s="67">
        <f t="shared" si="5"/>
        <v>129.84075653529513</v>
      </c>
      <c r="K55" s="67"/>
    </row>
    <row r="56" spans="1:22" ht="25.5" x14ac:dyDescent="0.25">
      <c r="A56" s="56"/>
      <c r="B56" s="57"/>
      <c r="C56" s="56"/>
      <c r="D56" s="58">
        <v>3212</v>
      </c>
      <c r="E56" s="73" t="s">
        <v>60</v>
      </c>
      <c r="F56" s="59">
        <v>23307.66</v>
      </c>
      <c r="G56" s="59"/>
      <c r="H56" s="59"/>
      <c r="I56" s="75">
        <v>22305.01</v>
      </c>
      <c r="J56" s="67">
        <f t="shared" si="5"/>
        <v>95.698195357234482</v>
      </c>
      <c r="K56" s="67"/>
    </row>
    <row r="57" spans="1:22" x14ac:dyDescent="0.25">
      <c r="A57" s="9"/>
      <c r="B57" s="18"/>
      <c r="C57" s="9"/>
      <c r="D57" s="60">
        <v>3213</v>
      </c>
      <c r="E57" s="61" t="s">
        <v>61</v>
      </c>
      <c r="F57" s="50">
        <v>4871.32</v>
      </c>
      <c r="G57" s="50"/>
      <c r="H57" s="50"/>
      <c r="I57" s="54">
        <v>9530.5400000000009</v>
      </c>
      <c r="J57" s="67">
        <f t="shared" si="5"/>
        <v>195.64594401517456</v>
      </c>
      <c r="K57" s="67"/>
    </row>
    <row r="58" spans="1:22" x14ac:dyDescent="0.25">
      <c r="A58" s="9"/>
      <c r="B58" s="18"/>
      <c r="C58" s="9"/>
      <c r="D58" s="60" t="s">
        <v>139</v>
      </c>
      <c r="E58" s="61" t="s">
        <v>140</v>
      </c>
      <c r="F58" s="50">
        <v>11.52</v>
      </c>
      <c r="G58" s="50"/>
      <c r="H58" s="50"/>
      <c r="I58" s="54"/>
      <c r="J58" s="67">
        <f t="shared" si="5"/>
        <v>0</v>
      </c>
      <c r="K58" s="67"/>
    </row>
    <row r="59" spans="1:22" x14ac:dyDescent="0.25">
      <c r="A59" s="9"/>
      <c r="B59" s="18"/>
      <c r="C59" s="9">
        <v>322</v>
      </c>
      <c r="D59" s="9"/>
      <c r="E59" s="61" t="s">
        <v>62</v>
      </c>
      <c r="F59" s="50">
        <f>SUM(F60:F65)</f>
        <v>114861.34999999999</v>
      </c>
      <c r="G59" s="50"/>
      <c r="H59" s="50"/>
      <c r="I59" s="50">
        <f t="shared" ref="I59" si="8">SUM(I60:I65)</f>
        <v>108736.81999999999</v>
      </c>
      <c r="J59" s="67">
        <f t="shared" si="5"/>
        <v>94.667893072822153</v>
      </c>
      <c r="K59" s="67"/>
    </row>
    <row r="60" spans="1:22" x14ac:dyDescent="0.25">
      <c r="A60" s="9"/>
      <c r="B60" s="18"/>
      <c r="C60" s="9"/>
      <c r="D60" s="60">
        <v>3221</v>
      </c>
      <c r="E60" s="61" t="s">
        <v>63</v>
      </c>
      <c r="F60" s="50">
        <v>22647.21</v>
      </c>
      <c r="G60" s="50"/>
      <c r="H60" s="50"/>
      <c r="I60" s="54">
        <v>13428.04</v>
      </c>
      <c r="J60" s="67">
        <f t="shared" si="5"/>
        <v>59.292248360835622</v>
      </c>
      <c r="K60" s="67"/>
    </row>
    <row r="61" spans="1:22" x14ac:dyDescent="0.25">
      <c r="A61" s="9"/>
      <c r="B61" s="18"/>
      <c r="C61" s="9"/>
      <c r="D61" s="60">
        <v>3222</v>
      </c>
      <c r="E61" s="61" t="s">
        <v>64</v>
      </c>
      <c r="F61" s="50">
        <v>44544.13</v>
      </c>
      <c r="G61" s="50"/>
      <c r="H61" s="50"/>
      <c r="I61" s="54">
        <v>41490.43</v>
      </c>
      <c r="J61" s="67">
        <f t="shared" si="5"/>
        <v>93.144551257371063</v>
      </c>
      <c r="K61" s="67"/>
    </row>
    <row r="62" spans="1:22" x14ac:dyDescent="0.25">
      <c r="A62" s="9"/>
      <c r="B62" s="18"/>
      <c r="C62" s="9"/>
      <c r="D62" s="60">
        <v>3223</v>
      </c>
      <c r="E62" s="61" t="s">
        <v>65</v>
      </c>
      <c r="F62" s="50">
        <v>37004.620000000003</v>
      </c>
      <c r="G62" s="50"/>
      <c r="H62" s="50"/>
      <c r="I62" s="54">
        <v>42601.04</v>
      </c>
      <c r="J62" s="67">
        <f t="shared" si="5"/>
        <v>115.12357105680317</v>
      </c>
      <c r="K62" s="67"/>
    </row>
    <row r="63" spans="1:22" ht="25.5" x14ac:dyDescent="0.25">
      <c r="A63" s="9"/>
      <c r="B63" s="18"/>
      <c r="C63" s="9"/>
      <c r="D63" s="60">
        <v>3224</v>
      </c>
      <c r="E63" s="61" t="s">
        <v>66</v>
      </c>
      <c r="F63" s="50">
        <v>6156.69</v>
      </c>
      <c r="G63" s="50"/>
      <c r="H63" s="50"/>
      <c r="I63" s="54">
        <v>9609.2099999999991</v>
      </c>
      <c r="J63" s="67">
        <f t="shared" si="5"/>
        <v>156.07753516906001</v>
      </c>
      <c r="K63" s="67"/>
    </row>
    <row r="64" spans="1:22" x14ac:dyDescent="0.25">
      <c r="A64" s="9"/>
      <c r="B64" s="18"/>
      <c r="C64" s="9"/>
      <c r="D64" s="60">
        <v>3225</v>
      </c>
      <c r="E64" s="61" t="s">
        <v>67</v>
      </c>
      <c r="F64" s="50">
        <v>4508.7</v>
      </c>
      <c r="G64" s="50"/>
      <c r="H64" s="50"/>
      <c r="I64" s="54">
        <v>345.56</v>
      </c>
      <c r="J64" s="67">
        <f t="shared" si="5"/>
        <v>7.6642934770554714</v>
      </c>
      <c r="K64" s="67"/>
    </row>
    <row r="65" spans="1:11" x14ac:dyDescent="0.25">
      <c r="A65" s="9"/>
      <c r="B65" s="18"/>
      <c r="C65" s="9"/>
      <c r="D65" s="9">
        <v>3227</v>
      </c>
      <c r="E65" s="61" t="s">
        <v>68</v>
      </c>
      <c r="F65" s="50"/>
      <c r="G65" s="50"/>
      <c r="H65" s="50"/>
      <c r="I65" s="54">
        <v>1262.54</v>
      </c>
      <c r="J65" s="67">
        <v>0</v>
      </c>
      <c r="K65" s="67"/>
    </row>
    <row r="66" spans="1:11" x14ac:dyDescent="0.25">
      <c r="A66" s="9"/>
      <c r="B66" s="18"/>
      <c r="C66" s="9">
        <v>323</v>
      </c>
      <c r="D66" s="9"/>
      <c r="E66" s="61" t="s">
        <v>69</v>
      </c>
      <c r="F66" s="50">
        <f>SUM(F67:F75)</f>
        <v>183422.57</v>
      </c>
      <c r="G66" s="50"/>
      <c r="H66" s="50"/>
      <c r="I66" s="50">
        <f t="shared" ref="I66" si="9">SUM(I67:I75)</f>
        <v>238658.61</v>
      </c>
      <c r="J66" s="67">
        <f t="shared" si="5"/>
        <v>130.11409119390268</v>
      </c>
      <c r="K66" s="67"/>
    </row>
    <row r="67" spans="1:11" x14ac:dyDescent="0.25">
      <c r="A67" s="9"/>
      <c r="B67" s="18"/>
      <c r="C67" s="9"/>
      <c r="D67" s="60">
        <v>3231</v>
      </c>
      <c r="E67" s="61" t="s">
        <v>70</v>
      </c>
      <c r="F67" s="50">
        <v>5998.44</v>
      </c>
      <c r="G67" s="50"/>
      <c r="H67" s="50"/>
      <c r="I67" s="54">
        <v>4704.1099999999997</v>
      </c>
      <c r="J67" s="67">
        <f t="shared" si="5"/>
        <v>78.422223111342277</v>
      </c>
      <c r="K67" s="67"/>
    </row>
    <row r="68" spans="1:11" x14ac:dyDescent="0.25">
      <c r="A68" s="9"/>
      <c r="B68" s="18"/>
      <c r="C68" s="9"/>
      <c r="D68" s="60">
        <v>3232</v>
      </c>
      <c r="E68" s="61" t="s">
        <v>71</v>
      </c>
      <c r="F68" s="50">
        <v>32542.11</v>
      </c>
      <c r="G68" s="50"/>
      <c r="H68" s="50"/>
      <c r="I68" s="54">
        <v>99411.06</v>
      </c>
      <c r="J68" s="67">
        <f t="shared" si="5"/>
        <v>305.48437086593339</v>
      </c>
      <c r="K68" s="67"/>
    </row>
    <row r="69" spans="1:11" x14ac:dyDescent="0.25">
      <c r="A69" s="9"/>
      <c r="B69" s="18"/>
      <c r="C69" s="9"/>
      <c r="D69" s="60">
        <v>3233</v>
      </c>
      <c r="E69" s="61" t="s">
        <v>72</v>
      </c>
      <c r="F69" s="50">
        <v>4061.34</v>
      </c>
      <c r="G69" s="50"/>
      <c r="H69" s="50"/>
      <c r="I69" s="54">
        <v>3393.66</v>
      </c>
      <c r="J69" s="67">
        <f t="shared" si="5"/>
        <v>83.560105777895956</v>
      </c>
      <c r="K69" s="67"/>
    </row>
    <row r="70" spans="1:11" x14ac:dyDescent="0.25">
      <c r="A70" s="9"/>
      <c r="B70" s="18"/>
      <c r="C70" s="9"/>
      <c r="D70" s="60">
        <v>3234</v>
      </c>
      <c r="E70" s="61" t="s">
        <v>73</v>
      </c>
      <c r="F70" s="50">
        <v>16697.59</v>
      </c>
      <c r="G70" s="50"/>
      <c r="H70" s="50"/>
      <c r="I70" s="54">
        <v>16991.330000000002</v>
      </c>
      <c r="J70" s="67">
        <f t="shared" si="5"/>
        <v>101.75917602480359</v>
      </c>
      <c r="K70" s="67"/>
    </row>
    <row r="71" spans="1:11" x14ac:dyDescent="0.25">
      <c r="A71" s="9"/>
      <c r="B71" s="18"/>
      <c r="C71" s="9"/>
      <c r="D71" s="60">
        <v>3235</v>
      </c>
      <c r="E71" s="61" t="s">
        <v>74</v>
      </c>
      <c r="F71" s="50">
        <v>2016.44</v>
      </c>
      <c r="G71" s="50"/>
      <c r="H71" s="50"/>
      <c r="I71" s="54">
        <v>1682.05</v>
      </c>
      <c r="J71" s="67">
        <f t="shared" si="5"/>
        <v>83.41681379064093</v>
      </c>
      <c r="K71" s="67"/>
    </row>
    <row r="72" spans="1:11" x14ac:dyDescent="0.25">
      <c r="A72" s="9"/>
      <c r="B72" s="18"/>
      <c r="C72" s="9"/>
      <c r="D72" s="60">
        <v>3236</v>
      </c>
      <c r="E72" s="61" t="s">
        <v>75</v>
      </c>
      <c r="F72" s="50">
        <v>22648.02</v>
      </c>
      <c r="G72" s="50"/>
      <c r="H72" s="50"/>
      <c r="I72" s="54">
        <v>488.38</v>
      </c>
      <c r="J72" s="67">
        <f t="shared" si="5"/>
        <v>2.1563915962631612</v>
      </c>
      <c r="K72" s="67"/>
    </row>
    <row r="73" spans="1:11" x14ac:dyDescent="0.25">
      <c r="A73" s="9"/>
      <c r="B73" s="18"/>
      <c r="C73" s="9"/>
      <c r="D73" s="60">
        <v>3237</v>
      </c>
      <c r="E73" s="61" t="s">
        <v>76</v>
      </c>
      <c r="F73" s="50">
        <v>85339.82</v>
      </c>
      <c r="G73" s="50"/>
      <c r="H73" s="50"/>
      <c r="I73" s="54">
        <v>91132.59</v>
      </c>
      <c r="J73" s="67">
        <f t="shared" si="5"/>
        <v>106.78788635832603</v>
      </c>
      <c r="K73" s="67"/>
    </row>
    <row r="74" spans="1:11" x14ac:dyDescent="0.25">
      <c r="A74" s="9"/>
      <c r="B74" s="18"/>
      <c r="C74" s="9"/>
      <c r="D74" s="60">
        <v>3238</v>
      </c>
      <c r="E74" s="61" t="s">
        <v>77</v>
      </c>
      <c r="F74" s="50">
        <v>9146.7999999999993</v>
      </c>
      <c r="G74" s="50"/>
      <c r="H74" s="50"/>
      <c r="I74" s="54">
        <v>9136.44</v>
      </c>
      <c r="J74" s="67">
        <f t="shared" si="5"/>
        <v>99.88673634495126</v>
      </c>
      <c r="K74" s="67"/>
    </row>
    <row r="75" spans="1:11" x14ac:dyDescent="0.25">
      <c r="A75" s="9"/>
      <c r="B75" s="18"/>
      <c r="C75" s="9"/>
      <c r="D75" s="60">
        <v>3239</v>
      </c>
      <c r="E75" s="61" t="s">
        <v>78</v>
      </c>
      <c r="F75" s="50">
        <v>4972.01</v>
      </c>
      <c r="G75" s="50"/>
      <c r="H75" s="50"/>
      <c r="I75" s="54">
        <v>11718.99</v>
      </c>
      <c r="J75" s="67">
        <f t="shared" si="5"/>
        <v>235.69924436998315</v>
      </c>
      <c r="K75" s="67"/>
    </row>
    <row r="76" spans="1:11" x14ac:dyDescent="0.25">
      <c r="A76" s="9"/>
      <c r="B76" s="18"/>
      <c r="C76" s="9">
        <v>324</v>
      </c>
      <c r="D76" s="60"/>
      <c r="E76" s="61" t="s">
        <v>142</v>
      </c>
      <c r="F76" s="50">
        <f>F77</f>
        <v>4400</v>
      </c>
      <c r="G76" s="50"/>
      <c r="H76" s="50"/>
      <c r="I76" s="50">
        <f t="shared" ref="I76" si="10">I77</f>
        <v>3350.28</v>
      </c>
      <c r="J76" s="67">
        <f t="shared" si="5"/>
        <v>76.142727272727271</v>
      </c>
      <c r="K76" s="67"/>
    </row>
    <row r="77" spans="1:11" x14ac:dyDescent="0.25">
      <c r="A77" s="9"/>
      <c r="B77" s="18"/>
      <c r="C77" s="9"/>
      <c r="D77" s="60" t="s">
        <v>141</v>
      </c>
      <c r="E77" s="61" t="s">
        <v>142</v>
      </c>
      <c r="F77" s="50">
        <v>4400</v>
      </c>
      <c r="G77" s="50"/>
      <c r="H77" s="50"/>
      <c r="I77" s="54">
        <v>3350.28</v>
      </c>
      <c r="J77" s="67">
        <f t="shared" si="5"/>
        <v>76.142727272727271</v>
      </c>
      <c r="K77" s="67"/>
    </row>
    <row r="78" spans="1:11" ht="25.5" x14ac:dyDescent="0.25">
      <c r="A78" s="9"/>
      <c r="B78" s="18"/>
      <c r="C78" s="9">
        <v>329</v>
      </c>
      <c r="D78" s="9"/>
      <c r="E78" s="61" t="s">
        <v>79</v>
      </c>
      <c r="F78" s="50">
        <f>SUM(F79:F85)</f>
        <v>10774.16</v>
      </c>
      <c r="G78" s="50"/>
      <c r="H78" s="50"/>
      <c r="I78" s="50">
        <f t="shared" ref="I78" si="11">SUM(I79:I85)</f>
        <v>9779.2800000000007</v>
      </c>
      <c r="J78" s="67">
        <f t="shared" si="5"/>
        <v>90.766055079932002</v>
      </c>
      <c r="K78" s="67"/>
    </row>
    <row r="79" spans="1:11" ht="25.5" x14ac:dyDescent="0.25">
      <c r="A79" s="9"/>
      <c r="B79" s="18"/>
      <c r="C79" s="9"/>
      <c r="D79" s="60">
        <v>3291</v>
      </c>
      <c r="E79" s="62" t="s">
        <v>80</v>
      </c>
      <c r="F79" s="50">
        <v>933.84</v>
      </c>
      <c r="G79" s="50"/>
      <c r="H79" s="50"/>
      <c r="I79" s="54">
        <v>1546.56</v>
      </c>
      <c r="J79" s="67">
        <f t="shared" si="5"/>
        <v>165.61295296838858</v>
      </c>
      <c r="K79" s="67"/>
    </row>
    <row r="80" spans="1:11" x14ac:dyDescent="0.25">
      <c r="A80" s="9"/>
      <c r="B80" s="18"/>
      <c r="C80" s="9"/>
      <c r="D80" s="60">
        <v>3292</v>
      </c>
      <c r="E80" s="61" t="s">
        <v>81</v>
      </c>
      <c r="F80" s="50">
        <v>203.08</v>
      </c>
      <c r="G80" s="50"/>
      <c r="H80" s="50"/>
      <c r="I80" s="54">
        <v>192.9</v>
      </c>
      <c r="J80" s="67">
        <f t="shared" si="5"/>
        <v>94.98719716367934</v>
      </c>
      <c r="K80" s="67"/>
    </row>
    <row r="81" spans="1:22" x14ac:dyDescent="0.25">
      <c r="A81" s="9"/>
      <c r="B81" s="18"/>
      <c r="C81" s="9"/>
      <c r="D81" s="60">
        <v>3293</v>
      </c>
      <c r="E81" s="61" t="s">
        <v>82</v>
      </c>
      <c r="F81" s="50">
        <v>263.82</v>
      </c>
      <c r="G81" s="50"/>
      <c r="H81" s="50"/>
      <c r="I81" s="54">
        <v>288.33</v>
      </c>
      <c r="J81" s="67">
        <f t="shared" si="5"/>
        <v>109.29042528997044</v>
      </c>
      <c r="K81" s="67"/>
    </row>
    <row r="82" spans="1:22" x14ac:dyDescent="0.25">
      <c r="A82" s="9"/>
      <c r="B82" s="18"/>
      <c r="C82" s="9"/>
      <c r="D82" s="60">
        <v>3294</v>
      </c>
      <c r="E82" s="61" t="s">
        <v>83</v>
      </c>
      <c r="F82" s="50">
        <v>268.27</v>
      </c>
      <c r="G82" s="50"/>
      <c r="H82" s="50"/>
      <c r="I82" s="54">
        <v>335</v>
      </c>
      <c r="J82" s="67">
        <f t="shared" si="5"/>
        <v>124.87419390912142</v>
      </c>
      <c r="K82" s="67"/>
    </row>
    <row r="83" spans="1:22" x14ac:dyDescent="0.25">
      <c r="A83" s="9"/>
      <c r="B83" s="18"/>
      <c r="C83" s="9"/>
      <c r="D83" s="60">
        <v>3295</v>
      </c>
      <c r="E83" s="61" t="s">
        <v>84</v>
      </c>
      <c r="F83" s="50">
        <v>993.54</v>
      </c>
      <c r="G83" s="50"/>
      <c r="H83" s="50"/>
      <c r="I83" s="54">
        <v>346.92</v>
      </c>
      <c r="J83" s="67">
        <f t="shared" si="5"/>
        <v>34.917567485959303</v>
      </c>
      <c r="K83" s="67"/>
    </row>
    <row r="84" spans="1:22" x14ac:dyDescent="0.25">
      <c r="A84" s="9"/>
      <c r="B84" s="18"/>
      <c r="C84" s="9"/>
      <c r="D84" s="60" t="s">
        <v>115</v>
      </c>
      <c r="E84" s="61" t="s">
        <v>116</v>
      </c>
      <c r="F84" s="50">
        <v>467.32</v>
      </c>
      <c r="G84" s="50"/>
      <c r="H84" s="50"/>
      <c r="I84" s="54">
        <v>171.05</v>
      </c>
      <c r="J84" s="67">
        <f t="shared" si="5"/>
        <v>36.602328169134644</v>
      </c>
      <c r="K84" s="67"/>
    </row>
    <row r="85" spans="1:22" x14ac:dyDescent="0.25">
      <c r="A85" s="9"/>
      <c r="B85" s="18"/>
      <c r="C85" s="9"/>
      <c r="D85" s="9">
        <v>3299</v>
      </c>
      <c r="E85" s="61" t="s">
        <v>85</v>
      </c>
      <c r="F85" s="50">
        <v>7644.29</v>
      </c>
      <c r="G85" s="50"/>
      <c r="H85" s="50"/>
      <c r="I85" s="54">
        <v>6898.52</v>
      </c>
      <c r="J85" s="67">
        <f t="shared" si="5"/>
        <v>90.244090687297316</v>
      </c>
      <c r="K85" s="67"/>
    </row>
    <row r="86" spans="1:22" s="64" customFormat="1" x14ac:dyDescent="0.25">
      <c r="A86" s="18"/>
      <c r="B86" s="18">
        <v>34</v>
      </c>
      <c r="C86" s="18"/>
      <c r="D86" s="18"/>
      <c r="E86" s="66" t="s">
        <v>90</v>
      </c>
      <c r="F86" s="63">
        <f>F87</f>
        <v>2401.12</v>
      </c>
      <c r="G86" s="63">
        <v>11400</v>
      </c>
      <c r="H86" s="63">
        <v>11400</v>
      </c>
      <c r="I86" s="63">
        <f t="shared" ref="I86" si="12">I87</f>
        <v>2687.26</v>
      </c>
      <c r="J86" s="67">
        <f t="shared" si="5"/>
        <v>111.91693876191113</v>
      </c>
      <c r="K86" s="67">
        <f t="shared" si="6"/>
        <v>23.572456140350877</v>
      </c>
      <c r="M86" s="83"/>
      <c r="N86" s="83"/>
      <c r="O86" s="83"/>
      <c r="P86" s="83"/>
      <c r="Q86" s="83"/>
      <c r="R86" s="83"/>
      <c r="S86" s="83"/>
      <c r="T86" s="83"/>
      <c r="U86" s="83"/>
      <c r="V86" s="83"/>
    </row>
    <row r="87" spans="1:22" x14ac:dyDescent="0.25">
      <c r="A87" s="9"/>
      <c r="B87" s="18"/>
      <c r="C87" s="9">
        <v>343</v>
      </c>
      <c r="D87" s="9"/>
      <c r="E87" s="61" t="s">
        <v>91</v>
      </c>
      <c r="F87" s="50">
        <f>SUM(F88:F91)</f>
        <v>2401.12</v>
      </c>
      <c r="G87" s="50"/>
      <c r="H87" s="50"/>
      <c r="I87" s="50">
        <f t="shared" ref="I87" si="13">SUM(I88:I91)</f>
        <v>2687.26</v>
      </c>
      <c r="J87" s="67">
        <f t="shared" si="5"/>
        <v>111.91693876191113</v>
      </c>
      <c r="K87" s="67"/>
    </row>
    <row r="88" spans="1:22" x14ac:dyDescent="0.25">
      <c r="A88" s="9"/>
      <c r="B88" s="18"/>
      <c r="C88" s="9"/>
      <c r="D88" s="60">
        <v>3431</v>
      </c>
      <c r="E88" s="62" t="s">
        <v>86</v>
      </c>
      <c r="F88" s="50">
        <v>2401.12</v>
      </c>
      <c r="G88" s="50"/>
      <c r="H88" s="50"/>
      <c r="I88" s="54">
        <v>2464.96</v>
      </c>
      <c r="J88" s="67">
        <f t="shared" si="5"/>
        <v>102.65875924568535</v>
      </c>
      <c r="K88" s="67"/>
    </row>
    <row r="89" spans="1:22" ht="25.5" x14ac:dyDescent="0.25">
      <c r="A89" s="9"/>
      <c r="B89" s="18"/>
      <c r="C89" s="9"/>
      <c r="D89" s="60">
        <v>3432</v>
      </c>
      <c r="E89" s="61" t="s">
        <v>87</v>
      </c>
      <c r="F89" s="50"/>
      <c r="G89" s="50"/>
      <c r="H89" s="50"/>
      <c r="I89" s="54"/>
      <c r="J89" s="67">
        <v>0</v>
      </c>
      <c r="K89" s="67"/>
    </row>
    <row r="90" spans="1:22" x14ac:dyDescent="0.25">
      <c r="A90" s="9"/>
      <c r="B90" s="18"/>
      <c r="C90" s="9"/>
      <c r="D90" s="60">
        <v>3433</v>
      </c>
      <c r="E90" s="61" t="s">
        <v>88</v>
      </c>
      <c r="F90" s="50"/>
      <c r="G90" s="50"/>
      <c r="H90" s="50"/>
      <c r="I90" s="54"/>
      <c r="J90" s="67">
        <v>0</v>
      </c>
      <c r="K90" s="67"/>
    </row>
    <row r="91" spans="1:22" x14ac:dyDescent="0.25">
      <c r="A91" s="9"/>
      <c r="B91" s="18"/>
      <c r="C91" s="9"/>
      <c r="D91" s="60">
        <v>3434</v>
      </c>
      <c r="E91" s="61" t="s">
        <v>89</v>
      </c>
      <c r="F91" s="50"/>
      <c r="G91" s="50"/>
      <c r="H91" s="50"/>
      <c r="I91" s="54">
        <v>222.3</v>
      </c>
      <c r="J91" s="67">
        <v>0</v>
      </c>
      <c r="K91" s="67"/>
    </row>
    <row r="92" spans="1:22" s="64" customFormat="1" x14ac:dyDescent="0.25">
      <c r="A92" s="18"/>
      <c r="B92" s="18">
        <v>38</v>
      </c>
      <c r="C92" s="18"/>
      <c r="D92" s="69"/>
      <c r="E92" s="76" t="s">
        <v>104</v>
      </c>
      <c r="F92" s="63">
        <f>F93</f>
        <v>0</v>
      </c>
      <c r="G92" s="63">
        <v>2500</v>
      </c>
      <c r="H92" s="63">
        <v>2500</v>
      </c>
      <c r="I92" s="63">
        <f>I93+I95</f>
        <v>1449.9</v>
      </c>
      <c r="J92" s="67">
        <v>0</v>
      </c>
      <c r="K92" s="67">
        <f t="shared" si="6"/>
        <v>57.996000000000002</v>
      </c>
      <c r="M92" s="83"/>
      <c r="N92" s="83"/>
      <c r="O92" s="83"/>
      <c r="P92" s="83"/>
      <c r="Q92" s="83"/>
      <c r="R92" s="83"/>
      <c r="S92" s="83"/>
      <c r="T92" s="83"/>
      <c r="U92" s="83"/>
      <c r="V92" s="83"/>
    </row>
    <row r="93" spans="1:22" x14ac:dyDescent="0.25">
      <c r="A93" s="9"/>
      <c r="B93" s="18"/>
      <c r="C93" s="9">
        <v>381</v>
      </c>
      <c r="D93" s="60"/>
      <c r="E93" s="61" t="s">
        <v>105</v>
      </c>
      <c r="F93" s="50">
        <f>F94</f>
        <v>0</v>
      </c>
      <c r="G93" s="50"/>
      <c r="H93" s="50"/>
      <c r="I93" s="50">
        <f t="shared" ref="I93" si="14">I94</f>
        <v>569.9</v>
      </c>
      <c r="J93" s="67">
        <v>0</v>
      </c>
      <c r="K93" s="67"/>
    </row>
    <row r="94" spans="1:22" x14ac:dyDescent="0.25">
      <c r="A94" s="9"/>
      <c r="B94" s="18"/>
      <c r="C94" s="9"/>
      <c r="D94" s="60" t="s">
        <v>107</v>
      </c>
      <c r="E94" s="61" t="s">
        <v>106</v>
      </c>
      <c r="F94" s="50"/>
      <c r="G94" s="50"/>
      <c r="H94" s="50"/>
      <c r="I94" s="54">
        <v>569.9</v>
      </c>
      <c r="J94" s="67">
        <v>0</v>
      </c>
      <c r="K94" s="67"/>
    </row>
    <row r="95" spans="1:22" x14ac:dyDescent="0.25">
      <c r="A95" s="9"/>
      <c r="B95" s="18"/>
      <c r="C95" s="9">
        <v>383</v>
      </c>
      <c r="D95" s="60"/>
      <c r="E95" s="61" t="s">
        <v>159</v>
      </c>
      <c r="F95" s="50"/>
      <c r="G95" s="50"/>
      <c r="H95" s="50"/>
      <c r="I95" s="54">
        <f>I96</f>
        <v>880</v>
      </c>
      <c r="J95" s="67">
        <v>0</v>
      </c>
      <c r="K95" s="67"/>
    </row>
    <row r="96" spans="1:22" x14ac:dyDescent="0.25">
      <c r="A96" s="9"/>
      <c r="B96" s="18"/>
      <c r="C96" s="9"/>
      <c r="D96" s="9">
        <v>3835</v>
      </c>
      <c r="E96" s="27" t="s">
        <v>158</v>
      </c>
      <c r="F96" s="50"/>
      <c r="G96" s="50"/>
      <c r="H96" s="50"/>
      <c r="I96" s="54">
        <v>880</v>
      </c>
      <c r="J96" s="67">
        <v>0</v>
      </c>
      <c r="K96" s="67"/>
    </row>
    <row r="97" spans="1:22" x14ac:dyDescent="0.25">
      <c r="A97" s="11">
        <v>4</v>
      </c>
      <c r="B97" s="12"/>
      <c r="C97" s="12"/>
      <c r="D97" s="12"/>
      <c r="E97" s="17" t="s">
        <v>6</v>
      </c>
      <c r="F97" s="63">
        <f>F98+F111</f>
        <v>9180</v>
      </c>
      <c r="G97" s="63">
        <f t="shared" ref="G97:I97" si="15">G98+G111</f>
        <v>445200</v>
      </c>
      <c r="H97" s="63">
        <f t="shared" si="15"/>
        <v>456300</v>
      </c>
      <c r="I97" s="63">
        <f t="shared" si="15"/>
        <v>47912.68</v>
      </c>
      <c r="J97" s="67">
        <f t="shared" si="5"/>
        <v>521.92461873638342</v>
      </c>
      <c r="K97" s="67">
        <f t="shared" si="6"/>
        <v>10.500258601797064</v>
      </c>
    </row>
    <row r="98" spans="1:22" s="64" customFormat="1" ht="25.5" customHeight="1" x14ac:dyDescent="0.25">
      <c r="A98" s="8"/>
      <c r="B98" s="8">
        <v>42</v>
      </c>
      <c r="C98" s="8"/>
      <c r="D98" s="8"/>
      <c r="E98" s="66" t="s">
        <v>92</v>
      </c>
      <c r="F98" s="63">
        <f>F99+F107+F109</f>
        <v>9180</v>
      </c>
      <c r="G98" s="63">
        <v>295200</v>
      </c>
      <c r="H98" s="63">
        <v>306300</v>
      </c>
      <c r="I98" s="63">
        <f>I99+I107+I109</f>
        <v>47912.68</v>
      </c>
      <c r="J98" s="67">
        <f t="shared" si="5"/>
        <v>521.92461873638342</v>
      </c>
      <c r="K98" s="67">
        <f t="shared" si="6"/>
        <v>15.642402873000327</v>
      </c>
      <c r="M98" s="83"/>
      <c r="N98" s="83"/>
      <c r="O98" s="83"/>
      <c r="P98" s="83"/>
      <c r="Q98" s="83"/>
      <c r="R98" s="83"/>
      <c r="S98" s="83"/>
      <c r="T98" s="83"/>
      <c r="U98" s="83"/>
      <c r="V98" s="83"/>
    </row>
    <row r="99" spans="1:22" x14ac:dyDescent="0.25">
      <c r="A99" s="13"/>
      <c r="B99" s="13"/>
      <c r="C99" s="13">
        <v>422</v>
      </c>
      <c r="D99" s="13"/>
      <c r="E99" s="61" t="s">
        <v>93</v>
      </c>
      <c r="F99" s="50">
        <f>SUM(F100:F106)</f>
        <v>8284.16</v>
      </c>
      <c r="G99" s="50"/>
      <c r="H99" s="50"/>
      <c r="I99" s="50">
        <f t="shared" ref="I99" si="16">SUM(I100:I106)</f>
        <v>37287.68</v>
      </c>
      <c r="J99" s="67">
        <f t="shared" si="5"/>
        <v>450.10815822002473</v>
      </c>
      <c r="K99" s="67"/>
    </row>
    <row r="100" spans="1:22" x14ac:dyDescent="0.25">
      <c r="A100" s="13"/>
      <c r="B100" s="13"/>
      <c r="C100" s="13"/>
      <c r="D100" s="60">
        <v>4221</v>
      </c>
      <c r="E100" s="61" t="s">
        <v>94</v>
      </c>
      <c r="F100" s="50">
        <v>4979.76</v>
      </c>
      <c r="G100" s="50"/>
      <c r="H100" s="53"/>
      <c r="I100" s="54">
        <v>7704.98</v>
      </c>
      <c r="J100" s="67">
        <f t="shared" si="5"/>
        <v>154.72593056693492</v>
      </c>
      <c r="K100" s="67"/>
    </row>
    <row r="101" spans="1:22" x14ac:dyDescent="0.25">
      <c r="A101" s="13"/>
      <c r="B101" s="13"/>
      <c r="C101" s="13"/>
      <c r="D101" s="60">
        <v>4222</v>
      </c>
      <c r="E101" s="61" t="s">
        <v>95</v>
      </c>
      <c r="F101" s="50"/>
      <c r="G101" s="50"/>
      <c r="H101" s="53"/>
      <c r="I101" s="54">
        <v>30</v>
      </c>
      <c r="J101" s="67">
        <v>0</v>
      </c>
      <c r="K101" s="67"/>
    </row>
    <row r="102" spans="1:22" x14ac:dyDescent="0.25">
      <c r="A102" s="13"/>
      <c r="B102" s="13"/>
      <c r="C102" s="13"/>
      <c r="D102" s="60">
        <v>4223</v>
      </c>
      <c r="E102" s="61" t="s">
        <v>96</v>
      </c>
      <c r="F102" s="50"/>
      <c r="G102" s="50"/>
      <c r="H102" s="53"/>
      <c r="I102" s="54"/>
      <c r="J102" s="67">
        <v>0</v>
      </c>
      <c r="K102" s="67"/>
    </row>
    <row r="103" spans="1:22" x14ac:dyDescent="0.25">
      <c r="A103" s="13"/>
      <c r="B103" s="13"/>
      <c r="C103" s="13"/>
      <c r="D103" s="60">
        <v>4224</v>
      </c>
      <c r="E103" s="61" t="s">
        <v>97</v>
      </c>
      <c r="F103" s="50"/>
      <c r="G103" s="50"/>
      <c r="H103" s="53"/>
      <c r="I103" s="54"/>
      <c r="J103" s="67">
        <v>0</v>
      </c>
      <c r="K103" s="67"/>
    </row>
    <row r="104" spans="1:22" x14ac:dyDescent="0.25">
      <c r="A104" s="13"/>
      <c r="B104" s="13"/>
      <c r="C104" s="13"/>
      <c r="D104" s="60">
        <v>4225</v>
      </c>
      <c r="E104" s="61" t="s">
        <v>98</v>
      </c>
      <c r="F104" s="50">
        <v>129.63</v>
      </c>
      <c r="G104" s="50"/>
      <c r="H104" s="53"/>
      <c r="I104" s="54"/>
      <c r="J104" s="67">
        <f t="shared" si="5"/>
        <v>0</v>
      </c>
      <c r="K104" s="67"/>
    </row>
    <row r="105" spans="1:22" x14ac:dyDescent="0.25">
      <c r="A105" s="13"/>
      <c r="B105" s="13"/>
      <c r="C105" s="13"/>
      <c r="D105" s="60">
        <v>4226</v>
      </c>
      <c r="E105" s="61" t="s">
        <v>99</v>
      </c>
      <c r="F105" s="50">
        <v>508.25</v>
      </c>
      <c r="G105" s="50"/>
      <c r="H105" s="53"/>
      <c r="I105" s="54"/>
      <c r="J105" s="67">
        <f t="shared" si="5"/>
        <v>0</v>
      </c>
      <c r="K105" s="67"/>
    </row>
    <row r="106" spans="1:22" x14ac:dyDescent="0.25">
      <c r="A106" s="13"/>
      <c r="B106" s="13"/>
      <c r="C106" s="13"/>
      <c r="D106" s="60">
        <v>4227</v>
      </c>
      <c r="E106" s="62" t="s">
        <v>100</v>
      </c>
      <c r="F106" s="50">
        <v>2666.52</v>
      </c>
      <c r="G106" s="50"/>
      <c r="H106" s="53"/>
      <c r="I106" s="54">
        <v>29552.7</v>
      </c>
      <c r="J106" s="67">
        <f t="shared" si="5"/>
        <v>1108.2872057963189</v>
      </c>
      <c r="K106" s="67"/>
    </row>
    <row r="107" spans="1:22" ht="25.5" x14ac:dyDescent="0.25">
      <c r="A107" s="13"/>
      <c r="B107" s="13"/>
      <c r="C107" s="13">
        <v>424</v>
      </c>
      <c r="D107" s="60"/>
      <c r="E107" s="61" t="s">
        <v>101</v>
      </c>
      <c r="F107" s="50">
        <f>F108</f>
        <v>279.58999999999997</v>
      </c>
      <c r="G107" s="50"/>
      <c r="H107" s="50"/>
      <c r="I107" s="50">
        <f t="shared" ref="I107" si="17">I108</f>
        <v>0</v>
      </c>
      <c r="J107" s="67">
        <f t="shared" si="5"/>
        <v>0</v>
      </c>
      <c r="K107" s="67"/>
    </row>
    <row r="108" spans="1:22" x14ac:dyDescent="0.25">
      <c r="A108" s="13"/>
      <c r="B108" s="13"/>
      <c r="C108" s="13"/>
      <c r="D108" s="60" t="s">
        <v>103</v>
      </c>
      <c r="E108" s="61" t="s">
        <v>102</v>
      </c>
      <c r="F108" s="50">
        <v>279.58999999999997</v>
      </c>
      <c r="G108" s="50"/>
      <c r="H108" s="53"/>
      <c r="I108" s="54"/>
      <c r="J108" s="67">
        <f t="shared" si="5"/>
        <v>0</v>
      </c>
      <c r="K108" s="67"/>
    </row>
    <row r="109" spans="1:22" x14ac:dyDescent="0.25">
      <c r="A109" s="13"/>
      <c r="B109" s="13"/>
      <c r="C109" s="13">
        <v>426</v>
      </c>
      <c r="D109" s="60"/>
      <c r="E109" s="61" t="s">
        <v>144</v>
      </c>
      <c r="F109" s="50">
        <f>F110</f>
        <v>616.25</v>
      </c>
      <c r="G109" s="50"/>
      <c r="H109" s="53"/>
      <c r="I109" s="54">
        <f>I110</f>
        <v>10625</v>
      </c>
      <c r="J109" s="67">
        <f t="shared" si="5"/>
        <v>1724.137931034483</v>
      </c>
      <c r="K109" s="67"/>
    </row>
    <row r="110" spans="1:22" x14ac:dyDescent="0.25">
      <c r="A110" s="13"/>
      <c r="B110" s="13"/>
      <c r="C110" s="13"/>
      <c r="D110" s="60" t="s">
        <v>143</v>
      </c>
      <c r="E110" s="61" t="s">
        <v>145</v>
      </c>
      <c r="F110" s="50">
        <v>616.25</v>
      </c>
      <c r="G110" s="50"/>
      <c r="H110" s="53"/>
      <c r="I110" s="54">
        <v>10625</v>
      </c>
      <c r="J110" s="67">
        <f t="shared" ref="J110" si="18">I110/F110*100</f>
        <v>1724.137931034483</v>
      </c>
      <c r="K110" s="67"/>
    </row>
    <row r="111" spans="1:22" s="64" customFormat="1" ht="25.5" x14ac:dyDescent="0.25">
      <c r="A111" s="8"/>
      <c r="B111" s="8">
        <v>45</v>
      </c>
      <c r="C111" s="8"/>
      <c r="D111" s="69"/>
      <c r="E111" s="76" t="s">
        <v>134</v>
      </c>
      <c r="F111" s="63">
        <f>F112</f>
        <v>0</v>
      </c>
      <c r="G111" s="63">
        <v>150000</v>
      </c>
      <c r="H111" s="63">
        <v>150000</v>
      </c>
      <c r="I111" s="63">
        <f t="shared" ref="I111:I112" si="19">I112</f>
        <v>0</v>
      </c>
      <c r="J111" s="67"/>
      <c r="K111" s="67"/>
      <c r="M111" s="83"/>
      <c r="N111" s="83"/>
      <c r="O111" s="83"/>
      <c r="P111" s="83"/>
      <c r="Q111" s="83"/>
      <c r="R111" s="83"/>
      <c r="S111" s="83"/>
      <c r="T111" s="83"/>
      <c r="U111" s="83"/>
      <c r="V111" s="83"/>
    </row>
    <row r="112" spans="1:22" x14ac:dyDescent="0.25">
      <c r="A112" s="13"/>
      <c r="B112" s="13"/>
      <c r="C112" s="13">
        <v>451</v>
      </c>
      <c r="D112" s="60"/>
      <c r="E112" s="61" t="s">
        <v>135</v>
      </c>
      <c r="F112" s="50">
        <f>F113</f>
        <v>0</v>
      </c>
      <c r="G112" s="50"/>
      <c r="H112" s="50"/>
      <c r="I112" s="50">
        <f t="shared" si="19"/>
        <v>0</v>
      </c>
      <c r="J112" s="67"/>
      <c r="K112" s="67"/>
    </row>
    <row r="113" spans="1:11" x14ac:dyDescent="0.25">
      <c r="A113" s="13"/>
      <c r="B113" s="13"/>
      <c r="C113" s="13"/>
      <c r="D113" s="60" t="s">
        <v>133</v>
      </c>
      <c r="E113" s="61" t="s">
        <v>135</v>
      </c>
      <c r="F113" s="50"/>
      <c r="G113" s="50"/>
      <c r="H113" s="53"/>
      <c r="I113" s="54"/>
      <c r="J113" s="54"/>
      <c r="K113" s="54"/>
    </row>
    <row r="114" spans="1:11" x14ac:dyDescent="0.25">
      <c r="I114" s="55"/>
      <c r="J114" s="55"/>
      <c r="K114" s="55"/>
    </row>
    <row r="115" spans="1:11" x14ac:dyDescent="0.25">
      <c r="I115" s="55"/>
      <c r="J115" s="55"/>
      <c r="K115" s="55"/>
    </row>
    <row r="116" spans="1:11" x14ac:dyDescent="0.25">
      <c r="I116" s="55"/>
      <c r="J116" s="55"/>
      <c r="K116" s="55"/>
    </row>
    <row r="117" spans="1:11" x14ac:dyDescent="0.25">
      <c r="I117" s="55"/>
      <c r="J117" s="55"/>
      <c r="K117" s="55"/>
    </row>
    <row r="118" spans="1:11" x14ac:dyDescent="0.25">
      <c r="I118" s="55"/>
      <c r="J118" s="55"/>
      <c r="K118" s="55"/>
    </row>
  </sheetData>
  <protectedRanges>
    <protectedRange algorithmName="SHA-512" hashValue="R8frfBQ/MhInQYm+jLEgMwgPwCkrGPIUaxyIFLRSCn/+fIsUU6bmJDax/r7gTh2PEAEvgODYwg0rRRjqSM/oww==" saltValue="tbZzHO5lCNHCDH5y3XGZag==" spinCount="100000" sqref="D56:D58" name="Range1"/>
    <protectedRange algorithmName="SHA-512" hashValue="R8frfBQ/MhInQYm+jLEgMwgPwCkrGPIUaxyIFLRSCn/+fIsUU6bmJDax/r7gTh2PEAEvgODYwg0rRRjqSM/oww==" saltValue="tbZzHO5lCNHCDH5y3XGZag==" spinCount="100000" sqref="E56:E58" name="Range1_1"/>
    <protectedRange algorithmName="SHA-512" hashValue="R8frfBQ/MhInQYm+jLEgMwgPwCkrGPIUaxyIFLRSCn/+fIsUU6bmJDax/r7gTh2PEAEvgODYwg0rRRjqSM/oww==" saltValue="tbZzHO5lCNHCDH5y3XGZag==" spinCount="100000" sqref="E59" name="Range1_2"/>
    <protectedRange algorithmName="SHA-512" hashValue="R8frfBQ/MhInQYm+jLEgMwgPwCkrGPIUaxyIFLRSCn/+fIsUU6bmJDax/r7gTh2PEAEvgODYwg0rRRjqSM/oww==" saltValue="tbZzHO5lCNHCDH5y3XGZag==" spinCount="100000" sqref="D60:D64" name="Range1_3"/>
    <protectedRange algorithmName="SHA-512" hashValue="R8frfBQ/MhInQYm+jLEgMwgPwCkrGPIUaxyIFLRSCn/+fIsUU6bmJDax/r7gTh2PEAEvgODYwg0rRRjqSM/oww==" saltValue="tbZzHO5lCNHCDH5y3XGZag==" spinCount="100000" sqref="E60:E64" name="Range1_5"/>
    <protectedRange algorithmName="SHA-512" hashValue="R8frfBQ/MhInQYm+jLEgMwgPwCkrGPIUaxyIFLRSCn/+fIsUU6bmJDax/r7gTh2PEAEvgODYwg0rRRjqSM/oww==" saltValue="tbZzHO5lCNHCDH5y3XGZag==" spinCount="100000" sqref="E65" name="Range1_6"/>
    <protectedRange algorithmName="SHA-512" hashValue="R8frfBQ/MhInQYm+jLEgMwgPwCkrGPIUaxyIFLRSCn/+fIsUU6bmJDax/r7gTh2PEAEvgODYwg0rRRjqSM/oww==" saltValue="tbZzHO5lCNHCDH5y3XGZag==" spinCount="100000" sqref="E66" name="Range1_7"/>
    <protectedRange algorithmName="SHA-512" hashValue="R8frfBQ/MhInQYm+jLEgMwgPwCkrGPIUaxyIFLRSCn/+fIsUU6bmJDax/r7gTh2PEAEvgODYwg0rRRjqSM/oww==" saltValue="tbZzHO5lCNHCDH5y3XGZag==" spinCount="100000" sqref="D67:D77" name="Range1_8"/>
    <protectedRange algorithmName="SHA-512" hashValue="R8frfBQ/MhInQYm+jLEgMwgPwCkrGPIUaxyIFLRSCn/+fIsUU6bmJDax/r7gTh2PEAEvgODYwg0rRRjqSM/oww==" saltValue="tbZzHO5lCNHCDH5y3XGZag==" spinCount="100000" sqref="E67:E77" name="Range1_9"/>
    <protectedRange algorithmName="SHA-512" hashValue="R8frfBQ/MhInQYm+jLEgMwgPwCkrGPIUaxyIFLRSCn/+fIsUU6bmJDax/r7gTh2PEAEvgODYwg0rRRjqSM/oww==" saltValue="tbZzHO5lCNHCDH5y3XGZag==" spinCount="100000" sqref="E78:E84" name="Range1_10"/>
    <protectedRange algorithmName="SHA-512" hashValue="R8frfBQ/MhInQYm+jLEgMwgPwCkrGPIUaxyIFLRSCn/+fIsUU6bmJDax/r7gTh2PEAEvgODYwg0rRRjqSM/oww==" saltValue="tbZzHO5lCNHCDH5y3XGZag==" spinCount="100000" sqref="E85" name="Range1_11"/>
    <protectedRange algorithmName="SHA-512" hashValue="R8frfBQ/MhInQYm+jLEgMwgPwCkrGPIUaxyIFLRSCn/+fIsUU6bmJDax/r7gTh2PEAEvgODYwg0rRRjqSM/oww==" saltValue="tbZzHO5lCNHCDH5y3XGZag==" spinCount="100000" sqref="D79:D84" name="Range1_12"/>
    <protectedRange algorithmName="SHA-512" hashValue="R8frfBQ/MhInQYm+jLEgMwgPwCkrGPIUaxyIFLRSCn/+fIsUU6bmJDax/r7gTh2PEAEvgODYwg0rRRjqSM/oww==" saltValue="tbZzHO5lCNHCDH5y3XGZag==" spinCount="100000" sqref="E86" name="Range1_13"/>
    <protectedRange algorithmName="SHA-512" hashValue="R8frfBQ/MhInQYm+jLEgMwgPwCkrGPIUaxyIFLRSCn/+fIsUU6bmJDax/r7gTh2PEAEvgODYwg0rRRjqSM/oww==" saltValue="tbZzHO5lCNHCDH5y3XGZag==" spinCount="100000" sqref="D88:D95" name="Range1_15"/>
    <protectedRange algorithmName="SHA-512" hashValue="R8frfBQ/MhInQYm+jLEgMwgPwCkrGPIUaxyIFLRSCn/+fIsUU6bmJDax/r7gTh2PEAEvgODYwg0rRRjqSM/oww==" saltValue="tbZzHO5lCNHCDH5y3XGZag==" spinCount="100000" sqref="E88:E91" name="Range1_16"/>
    <protectedRange algorithmName="SHA-512" hashValue="R8frfBQ/MhInQYm+jLEgMwgPwCkrGPIUaxyIFLRSCn/+fIsUU6bmJDax/r7gTh2PEAEvgODYwg0rRRjqSM/oww==" saltValue="tbZzHO5lCNHCDH5y3XGZag==" spinCount="100000" sqref="E87" name="Range1_17"/>
    <protectedRange algorithmName="SHA-512" hashValue="R8frfBQ/MhInQYm+jLEgMwgPwCkrGPIUaxyIFLRSCn/+fIsUU6bmJDax/r7gTh2PEAEvgODYwg0rRRjqSM/oww==" saltValue="tbZzHO5lCNHCDH5y3XGZag==" spinCount="100000" sqref="E98" name="Range1_18"/>
    <protectedRange algorithmName="SHA-512" hashValue="R8frfBQ/MhInQYm+jLEgMwgPwCkrGPIUaxyIFLRSCn/+fIsUU6bmJDax/r7gTh2PEAEvgODYwg0rRRjqSM/oww==" saltValue="tbZzHO5lCNHCDH5y3XGZag==" spinCount="100000" sqref="E99:E106" name="Range1_19"/>
    <protectedRange algorithmName="SHA-512" hashValue="R8frfBQ/MhInQYm+jLEgMwgPwCkrGPIUaxyIFLRSCn/+fIsUU6bmJDax/r7gTh2PEAEvgODYwg0rRRjqSM/oww==" saltValue="tbZzHO5lCNHCDH5y3XGZag==" spinCount="100000" sqref="D100:D113" name="Range1_20"/>
    <protectedRange algorithmName="SHA-512" hashValue="R8frfBQ/MhInQYm+jLEgMwgPwCkrGPIUaxyIFLRSCn/+fIsUU6bmJDax/r7gTh2PEAEvgODYwg0rRRjqSM/oww==" saltValue="tbZzHO5lCNHCDH5y3XGZag==" spinCount="100000" sqref="E107:E113" name="Range1_21"/>
    <protectedRange algorithmName="SHA-512" hashValue="R8frfBQ/MhInQYm+jLEgMwgPwCkrGPIUaxyIFLRSCn/+fIsUU6bmJDax/r7gTh2PEAEvgODYwg0rRRjqSM/oww==" saltValue="tbZzHO5lCNHCDH5y3XGZag==" spinCount="100000" sqref="E92" name="Range1_22"/>
    <protectedRange algorithmName="SHA-512" hashValue="R8frfBQ/MhInQYm+jLEgMwgPwCkrGPIUaxyIFLRSCn/+fIsUU6bmJDax/r7gTh2PEAEvgODYwg0rRRjqSM/oww==" saltValue="tbZzHO5lCNHCDH5y3XGZag==" spinCount="100000" sqref="E93" name="Range1_23"/>
    <protectedRange algorithmName="SHA-512" hashValue="R8frfBQ/MhInQYm+jLEgMwgPwCkrGPIUaxyIFLRSCn/+fIsUU6bmJDax/r7gTh2PEAEvgODYwg0rRRjqSM/oww==" saltValue="tbZzHO5lCNHCDH5y3XGZag==" spinCount="100000" sqref="E94:E95" name="Range1_24"/>
    <protectedRange algorithmName="SHA-512" hashValue="R8frfBQ/MhInQYm+jLEgMwgPwCkrGPIUaxyIFLRSCn/+fIsUU6bmJDax/r7gTh2PEAEvgODYwg0rRRjqSM/oww==" saltValue="tbZzHO5lCNHCDH5y3XGZag==" spinCount="100000" sqref="E15:E18" name="Range1_25"/>
    <protectedRange algorithmName="SHA-512" hashValue="R8frfBQ/MhInQYm+jLEgMwgPwCkrGPIUaxyIFLRSCn/+fIsUU6bmJDax/r7gTh2PEAEvgODYwg0rRRjqSM/oww==" saltValue="tbZzHO5lCNHCDH5y3XGZag==" spinCount="100000" sqref="E22" name="Range1_26"/>
    <protectedRange algorithmName="SHA-512" hashValue="R8frfBQ/MhInQYm+jLEgMwgPwCkrGPIUaxyIFLRSCn/+fIsUU6bmJDax/r7gTh2PEAEvgODYwg0rRRjqSM/oww==" saltValue="tbZzHO5lCNHCDH5y3XGZag==" spinCount="100000" sqref="E47:E52" name="Range1_27"/>
    <protectedRange algorithmName="SHA-512" hashValue="R8frfBQ/MhInQYm+jLEgMwgPwCkrGPIUaxyIFLRSCn/+fIsUU6bmJDax/r7gTh2PEAEvgODYwg0rRRjqSM/oww==" saltValue="tbZzHO5lCNHCDH5y3XGZag==" spinCount="100000" sqref="D47:D48" name="Range1_28"/>
    <protectedRange algorithmName="SHA-512" hashValue="R8frfBQ/MhInQYm+jLEgMwgPwCkrGPIUaxyIFLRSCn/+fIsUU6bmJDax/r7gTh2PEAEvgODYwg0rRRjqSM/oww==" saltValue="tbZzHO5lCNHCDH5y3XGZag==" spinCount="100000" sqref="D51:D52" name="Range1_29"/>
  </protectedRanges>
  <mergeCells count="7">
    <mergeCell ref="A2:K2"/>
    <mergeCell ref="A4:K4"/>
    <mergeCell ref="A6:K6"/>
    <mergeCell ref="A41:E41"/>
    <mergeCell ref="A9:E9"/>
    <mergeCell ref="A40:E40"/>
    <mergeCell ref="A8:E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opLeftCell="A22" workbookViewId="0">
      <selection activeCell="H23" sqref="H2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  <col min="10" max="10" width="11.28515625" bestFit="1" customWidth="1"/>
    <col min="12" max="12" width="13.140625" style="52" customWidth="1"/>
  </cols>
  <sheetData>
    <row r="1" spans="2:12" ht="18" x14ac:dyDescent="0.25">
      <c r="B1" s="3"/>
      <c r="C1" s="3"/>
      <c r="D1" s="3"/>
      <c r="E1" s="3"/>
      <c r="F1" s="4"/>
      <c r="G1" s="4"/>
      <c r="H1" s="4"/>
    </row>
    <row r="2" spans="2:12" ht="15.75" customHeight="1" x14ac:dyDescent="0.25">
      <c r="B2" s="134" t="s">
        <v>33</v>
      </c>
      <c r="C2" s="134"/>
      <c r="D2" s="134"/>
      <c r="E2" s="134"/>
      <c r="F2" s="134"/>
      <c r="G2" s="134"/>
      <c r="H2" s="134"/>
    </row>
    <row r="3" spans="2:12" ht="18" x14ac:dyDescent="0.25">
      <c r="B3" s="3"/>
      <c r="C3" s="3"/>
      <c r="D3" s="3"/>
      <c r="E3" s="3"/>
      <c r="F3" s="4"/>
      <c r="G3" s="4"/>
      <c r="H3" s="4"/>
    </row>
    <row r="4" spans="2:12" ht="33.75" customHeight="1" x14ac:dyDescent="0.25">
      <c r="B4" s="41" t="s">
        <v>7</v>
      </c>
      <c r="C4" s="41" t="s">
        <v>130</v>
      </c>
      <c r="D4" s="41" t="s">
        <v>148</v>
      </c>
      <c r="E4" s="41" t="s">
        <v>149</v>
      </c>
      <c r="F4" s="41" t="s">
        <v>153</v>
      </c>
      <c r="G4" s="41" t="s">
        <v>17</v>
      </c>
      <c r="H4" s="41" t="s">
        <v>38</v>
      </c>
    </row>
    <row r="5" spans="2:12" x14ac:dyDescent="0.25">
      <c r="B5" s="41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30</v>
      </c>
      <c r="H5" s="43" t="s">
        <v>31</v>
      </c>
    </row>
    <row r="6" spans="2:12" ht="22.5" customHeight="1" x14ac:dyDescent="0.25">
      <c r="B6" s="8" t="s">
        <v>35</v>
      </c>
      <c r="C6" s="79">
        <f>C7+C10+C13+C16+C21</f>
        <v>1622624.05</v>
      </c>
      <c r="D6" s="79">
        <f t="shared" ref="D6:F6" si="0">D7+D10+D13+D16+D21</f>
        <v>4248600</v>
      </c>
      <c r="E6" s="79">
        <f t="shared" si="0"/>
        <v>4270100</v>
      </c>
      <c r="F6" s="79">
        <f t="shared" si="0"/>
        <v>1758355.6900000002</v>
      </c>
      <c r="G6" s="67">
        <f t="shared" ref="G6:G22" si="1">F6/C6*100</f>
        <v>108.36494688957681</v>
      </c>
      <c r="H6" s="67">
        <f>F6/E6*100</f>
        <v>41.178325800332551</v>
      </c>
    </row>
    <row r="7" spans="2:12" x14ac:dyDescent="0.25">
      <c r="B7" s="8" t="s">
        <v>14</v>
      </c>
      <c r="C7" s="63">
        <f>C8</f>
        <v>134765.43</v>
      </c>
      <c r="D7" s="63">
        <f>D8</f>
        <v>355800</v>
      </c>
      <c r="E7" s="63">
        <f>E8</f>
        <v>366200</v>
      </c>
      <c r="F7" s="67">
        <f>F8</f>
        <v>170383.12</v>
      </c>
      <c r="G7" s="67">
        <f>F7/C7*100</f>
        <v>126.42939661899939</v>
      </c>
      <c r="H7" s="67">
        <f t="shared" ref="H7:H22" si="2">F7/E7*100</f>
        <v>46.527340251228836</v>
      </c>
    </row>
    <row r="8" spans="2:12" ht="25.5" x14ac:dyDescent="0.25">
      <c r="B8" s="24" t="s">
        <v>117</v>
      </c>
      <c r="C8" s="50">
        <v>134765.43</v>
      </c>
      <c r="D8" s="50">
        <v>355800</v>
      </c>
      <c r="E8" s="50">
        <v>366200</v>
      </c>
      <c r="F8" s="54">
        <v>170383.12</v>
      </c>
      <c r="G8" s="54">
        <f t="shared" si="1"/>
        <v>126.42939661899939</v>
      </c>
      <c r="H8" s="54">
        <f t="shared" si="2"/>
        <v>46.527340251228836</v>
      </c>
    </row>
    <row r="9" spans="2:12" x14ac:dyDescent="0.25">
      <c r="B9" s="25"/>
      <c r="C9" s="50"/>
      <c r="D9" s="50"/>
      <c r="E9" s="50"/>
      <c r="F9" s="54"/>
      <c r="G9" s="54"/>
      <c r="H9" s="54"/>
    </row>
    <row r="10" spans="2:12" x14ac:dyDescent="0.25">
      <c r="B10" s="8" t="s">
        <v>15</v>
      </c>
      <c r="C10" s="63">
        <f>C11</f>
        <v>247555.61</v>
      </c>
      <c r="D10" s="63">
        <f>D11</f>
        <v>1155200</v>
      </c>
      <c r="E10" s="68">
        <f>E11</f>
        <v>1155200</v>
      </c>
      <c r="F10" s="67">
        <f>F11</f>
        <v>264557.2</v>
      </c>
      <c r="G10" s="67">
        <f t="shared" si="1"/>
        <v>106.8677861915551</v>
      </c>
      <c r="H10" s="67">
        <f t="shared" si="2"/>
        <v>22.901419667590027</v>
      </c>
    </row>
    <row r="11" spans="2:12" x14ac:dyDescent="0.25">
      <c r="B11" s="26" t="s">
        <v>16</v>
      </c>
      <c r="C11" s="50">
        <v>247555.61</v>
      </c>
      <c r="D11" s="50">
        <v>1155200</v>
      </c>
      <c r="E11" s="53">
        <v>1155200</v>
      </c>
      <c r="F11" s="54">
        <v>264557.2</v>
      </c>
      <c r="G11" s="54">
        <f t="shared" si="1"/>
        <v>106.8677861915551</v>
      </c>
      <c r="H11" s="54">
        <f t="shared" si="2"/>
        <v>22.901419667590027</v>
      </c>
    </row>
    <row r="12" spans="2:12" x14ac:dyDescent="0.25">
      <c r="B12" s="13"/>
      <c r="C12" s="50"/>
      <c r="D12" s="50"/>
      <c r="E12" s="53"/>
      <c r="F12" s="54"/>
      <c r="G12" s="54"/>
      <c r="H12" s="54"/>
      <c r="J12" s="52"/>
      <c r="K12" s="52"/>
    </row>
    <row r="13" spans="2:12" s="64" customFormat="1" x14ac:dyDescent="0.25">
      <c r="B13" s="8" t="s">
        <v>118</v>
      </c>
      <c r="C13" s="63">
        <f>C14</f>
        <v>59234.67</v>
      </c>
      <c r="D13" s="63">
        <f>D14</f>
        <v>99100</v>
      </c>
      <c r="E13" s="68">
        <f>E14</f>
        <v>99100</v>
      </c>
      <c r="F13" s="67">
        <f>F14</f>
        <v>56027.519999999997</v>
      </c>
      <c r="G13" s="67">
        <f t="shared" si="1"/>
        <v>94.585687739967156</v>
      </c>
      <c r="H13" s="67">
        <f t="shared" si="2"/>
        <v>56.53634712411705</v>
      </c>
      <c r="J13" s="83"/>
      <c r="K13" s="83"/>
      <c r="L13" s="83"/>
    </row>
    <row r="14" spans="2:12" x14ac:dyDescent="0.25">
      <c r="B14" s="77" t="s">
        <v>119</v>
      </c>
      <c r="C14" s="50">
        <v>59234.67</v>
      </c>
      <c r="D14" s="50">
        <v>99100</v>
      </c>
      <c r="E14" s="53">
        <v>99100</v>
      </c>
      <c r="F14" s="54">
        <v>56027.519999999997</v>
      </c>
      <c r="G14" s="54">
        <f t="shared" si="1"/>
        <v>94.585687739967156</v>
      </c>
      <c r="H14" s="54">
        <f t="shared" si="2"/>
        <v>56.53634712411705</v>
      </c>
      <c r="J14" s="52"/>
      <c r="K14" s="52"/>
    </row>
    <row r="15" spans="2:12" x14ac:dyDescent="0.25">
      <c r="B15" s="13"/>
      <c r="C15" s="50"/>
      <c r="D15" s="50"/>
      <c r="E15" s="53"/>
      <c r="F15" s="54"/>
      <c r="G15" s="54"/>
      <c r="H15" s="54"/>
      <c r="J15" s="52"/>
      <c r="K15" s="52"/>
    </row>
    <row r="16" spans="2:12" s="64" customFormat="1" x14ac:dyDescent="0.25">
      <c r="B16" s="8" t="s">
        <v>120</v>
      </c>
      <c r="C16" s="63">
        <f>SUM(C17:C19)</f>
        <v>1179318.3400000001</v>
      </c>
      <c r="D16" s="63">
        <f>SUM(D17:D19)</f>
        <v>2638500</v>
      </c>
      <c r="E16" s="63">
        <f>SUM(E17:E19)</f>
        <v>2649600</v>
      </c>
      <c r="F16" s="67">
        <f>SUM(F17:F18)</f>
        <v>1267387.8500000001</v>
      </c>
      <c r="G16" s="67">
        <f t="shared" si="1"/>
        <v>107.4678317984947</v>
      </c>
      <c r="H16" s="67">
        <f t="shared" si="2"/>
        <v>47.833176705917879</v>
      </c>
      <c r="L16" s="83"/>
    </row>
    <row r="17" spans="2:12" ht="25.5" x14ac:dyDescent="0.25">
      <c r="B17" s="77" t="s">
        <v>123</v>
      </c>
      <c r="C17" s="50">
        <v>1179318.3400000001</v>
      </c>
      <c r="D17" s="50">
        <v>2608500</v>
      </c>
      <c r="E17" s="53">
        <v>2608500</v>
      </c>
      <c r="F17" s="54">
        <v>1256317.53</v>
      </c>
      <c r="G17" s="54">
        <f t="shared" si="1"/>
        <v>106.52912681744608</v>
      </c>
      <c r="H17" s="54">
        <f t="shared" si="2"/>
        <v>48.162450833812535</v>
      </c>
    </row>
    <row r="18" spans="2:12" x14ac:dyDescent="0.25">
      <c r="B18" s="77" t="s">
        <v>122</v>
      </c>
      <c r="C18" s="50"/>
      <c r="D18" s="50"/>
      <c r="E18" s="53">
        <v>11100</v>
      </c>
      <c r="F18" s="54">
        <v>11070.32</v>
      </c>
      <c r="G18" s="54">
        <v>0</v>
      </c>
      <c r="H18" s="54">
        <f t="shared" si="2"/>
        <v>99.732612612612613</v>
      </c>
    </row>
    <row r="19" spans="2:12" ht="21" customHeight="1" x14ac:dyDescent="0.25">
      <c r="B19" s="82" t="s">
        <v>124</v>
      </c>
      <c r="C19" s="50"/>
      <c r="D19" s="50">
        <v>30000</v>
      </c>
      <c r="E19" s="53">
        <v>30000</v>
      </c>
      <c r="F19" s="54"/>
      <c r="G19" s="54">
        <v>0</v>
      </c>
      <c r="H19" s="54">
        <f t="shared" si="2"/>
        <v>0</v>
      </c>
    </row>
    <row r="20" spans="2:12" x14ac:dyDescent="0.25">
      <c r="B20" s="82"/>
      <c r="C20" s="50"/>
      <c r="D20" s="50"/>
      <c r="E20" s="53"/>
      <c r="F20" s="54"/>
      <c r="G20" s="54">
        <v>0</v>
      </c>
      <c r="H20" s="54">
        <v>0</v>
      </c>
    </row>
    <row r="21" spans="2:12" s="64" customFormat="1" x14ac:dyDescent="0.25">
      <c r="B21" s="105" t="s">
        <v>146</v>
      </c>
      <c r="C21" s="63">
        <f>C22</f>
        <v>1750</v>
      </c>
      <c r="D21" s="63">
        <f t="shared" ref="D21:F21" si="3">D22</f>
        <v>0</v>
      </c>
      <c r="E21" s="63">
        <f t="shared" si="3"/>
        <v>0</v>
      </c>
      <c r="F21" s="63">
        <f t="shared" si="3"/>
        <v>0</v>
      </c>
      <c r="G21" s="54">
        <f t="shared" si="1"/>
        <v>0</v>
      </c>
      <c r="H21" s="54">
        <v>0</v>
      </c>
      <c r="L21" s="83"/>
    </row>
    <row r="22" spans="2:12" ht="25.5" x14ac:dyDescent="0.25">
      <c r="B22" s="82" t="s">
        <v>147</v>
      </c>
      <c r="C22" s="50">
        <v>1750</v>
      </c>
      <c r="D22" s="50"/>
      <c r="E22" s="53"/>
      <c r="F22" s="54"/>
      <c r="G22" s="54">
        <f t="shared" si="1"/>
        <v>0</v>
      </c>
      <c r="H22" s="54">
        <v>0</v>
      </c>
    </row>
    <row r="23" spans="2:12" x14ac:dyDescent="0.25">
      <c r="B23" s="82"/>
      <c r="C23" s="50"/>
      <c r="D23" s="50"/>
      <c r="E23" s="53"/>
      <c r="F23" s="54"/>
      <c r="G23" s="54"/>
      <c r="H23" s="54"/>
    </row>
    <row r="24" spans="2:12" ht="23.25" customHeight="1" x14ac:dyDescent="0.25">
      <c r="B24" s="8" t="s">
        <v>36</v>
      </c>
      <c r="C24" s="63">
        <f>C25+C28+C31+C34+C39</f>
        <v>1657685.8199999998</v>
      </c>
      <c r="D24" s="63">
        <f t="shared" ref="D24:F24" si="4">D25+D28+D31+D34+D39</f>
        <v>4630000</v>
      </c>
      <c r="E24" s="63">
        <f t="shared" si="4"/>
        <v>4651500</v>
      </c>
      <c r="F24" s="63">
        <f t="shared" si="4"/>
        <v>2070002.2599999998</v>
      </c>
      <c r="G24" s="67">
        <f t="shared" ref="G24:G40" si="5">F24/C24*100</f>
        <v>124.87301483944648</v>
      </c>
      <c r="H24" s="67">
        <f t="shared" ref="H24:H40" si="6">F24/E24*100</f>
        <v>44.501822207889923</v>
      </c>
    </row>
    <row r="25" spans="2:12" ht="15.75" customHeight="1" x14ac:dyDescent="0.25">
      <c r="B25" s="8" t="s">
        <v>14</v>
      </c>
      <c r="C25" s="63">
        <f>C26</f>
        <v>148931.09</v>
      </c>
      <c r="D25" s="63">
        <f>D26</f>
        <v>355800</v>
      </c>
      <c r="E25" s="63">
        <f>E26</f>
        <v>366200</v>
      </c>
      <c r="F25" s="67">
        <f>F26</f>
        <v>169570.78</v>
      </c>
      <c r="G25" s="54">
        <f t="shared" si="5"/>
        <v>113.85855028657885</v>
      </c>
      <c r="H25" s="54">
        <f t="shared" si="6"/>
        <v>46.305510649918077</v>
      </c>
    </row>
    <row r="26" spans="2:12" ht="25.5" x14ac:dyDescent="0.25">
      <c r="B26" s="24" t="s">
        <v>117</v>
      </c>
      <c r="C26" s="50">
        <v>148931.09</v>
      </c>
      <c r="D26" s="50">
        <v>355800</v>
      </c>
      <c r="E26" s="50">
        <v>366200</v>
      </c>
      <c r="F26" s="54">
        <v>169570.78</v>
      </c>
      <c r="G26" s="54">
        <f t="shared" si="5"/>
        <v>113.85855028657885</v>
      </c>
      <c r="H26" s="54">
        <f t="shared" si="6"/>
        <v>46.305510649918077</v>
      </c>
    </row>
    <row r="27" spans="2:12" x14ac:dyDescent="0.25">
      <c r="B27" s="25"/>
      <c r="C27" s="50"/>
      <c r="D27" s="50"/>
      <c r="E27" s="50"/>
      <c r="F27" s="54"/>
      <c r="G27" s="54"/>
      <c r="H27" s="54"/>
    </row>
    <row r="28" spans="2:12" x14ac:dyDescent="0.25">
      <c r="B28" s="8" t="s">
        <v>15</v>
      </c>
      <c r="C28" s="63">
        <f>C29</f>
        <v>262515.5</v>
      </c>
      <c r="D28" s="63">
        <f>D29</f>
        <v>1486600</v>
      </c>
      <c r="E28" s="68">
        <f>E29</f>
        <v>1486600</v>
      </c>
      <c r="F28" s="67">
        <f>F29</f>
        <v>372434.73</v>
      </c>
      <c r="G28" s="67">
        <f t="shared" si="5"/>
        <v>141.8715199673924</v>
      </c>
      <c r="H28" s="67">
        <f t="shared" si="6"/>
        <v>25.052786896273378</v>
      </c>
    </row>
    <row r="29" spans="2:12" x14ac:dyDescent="0.25">
      <c r="B29" s="26" t="s">
        <v>16</v>
      </c>
      <c r="C29" s="50">
        <v>262515.5</v>
      </c>
      <c r="D29" s="50">
        <v>1486600</v>
      </c>
      <c r="E29" s="53">
        <v>1486600</v>
      </c>
      <c r="F29" s="54">
        <v>372434.73</v>
      </c>
      <c r="G29" s="54">
        <f t="shared" si="5"/>
        <v>141.8715199673924</v>
      </c>
      <c r="H29" s="54">
        <f t="shared" si="6"/>
        <v>25.052786896273378</v>
      </c>
    </row>
    <row r="30" spans="2:12" x14ac:dyDescent="0.25">
      <c r="B30" s="13"/>
      <c r="C30" s="50"/>
      <c r="D30" s="50"/>
      <c r="E30" s="53"/>
      <c r="F30" s="54"/>
      <c r="G30" s="54"/>
      <c r="H30" s="54"/>
    </row>
    <row r="31" spans="2:12" x14ac:dyDescent="0.25">
      <c r="B31" s="8" t="s">
        <v>118</v>
      </c>
      <c r="C31" s="63">
        <f>C32</f>
        <v>55411.01</v>
      </c>
      <c r="D31" s="63">
        <f>D32</f>
        <v>149100</v>
      </c>
      <c r="E31" s="68">
        <f>E32</f>
        <v>149100</v>
      </c>
      <c r="F31" s="67">
        <f>F32</f>
        <v>56886.07</v>
      </c>
      <c r="G31" s="67">
        <f t="shared" si="5"/>
        <v>102.6620341336496</v>
      </c>
      <c r="H31" s="67">
        <f t="shared" si="6"/>
        <v>38.152964453386993</v>
      </c>
    </row>
    <row r="32" spans="2:12" x14ac:dyDescent="0.25">
      <c r="B32" s="77" t="s">
        <v>119</v>
      </c>
      <c r="C32" s="50">
        <v>55411.01</v>
      </c>
      <c r="D32" s="50">
        <v>149100</v>
      </c>
      <c r="E32" s="53">
        <v>149100</v>
      </c>
      <c r="F32" s="54">
        <v>56886.07</v>
      </c>
      <c r="G32" s="54">
        <f t="shared" si="5"/>
        <v>102.6620341336496</v>
      </c>
      <c r="H32" s="54">
        <f t="shared" si="6"/>
        <v>38.152964453386993</v>
      </c>
    </row>
    <row r="33" spans="2:12" x14ac:dyDescent="0.25">
      <c r="B33" s="13"/>
      <c r="C33" s="50"/>
      <c r="D33" s="50"/>
      <c r="E33" s="53"/>
      <c r="F33" s="54"/>
      <c r="G33" s="54"/>
      <c r="H33" s="54"/>
    </row>
    <row r="34" spans="2:12" x14ac:dyDescent="0.25">
      <c r="B34" s="8" t="s">
        <v>120</v>
      </c>
      <c r="C34" s="63">
        <f>SUM(C35:C37)</f>
        <v>1189078.22</v>
      </c>
      <c r="D34" s="63">
        <f t="shared" ref="D34:F34" si="7">SUM(D35:D37)</f>
        <v>2638500</v>
      </c>
      <c r="E34" s="63">
        <f t="shared" si="7"/>
        <v>2649600</v>
      </c>
      <c r="F34" s="63">
        <f t="shared" si="7"/>
        <v>1471110.68</v>
      </c>
      <c r="G34" s="67">
        <f t="shared" si="5"/>
        <v>123.71857925376852</v>
      </c>
      <c r="H34" s="67">
        <f t="shared" si="6"/>
        <v>55.521991243961352</v>
      </c>
    </row>
    <row r="35" spans="2:12" ht="25.5" x14ac:dyDescent="0.25">
      <c r="B35" s="77" t="s">
        <v>121</v>
      </c>
      <c r="C35" s="54">
        <v>1181881.26</v>
      </c>
      <c r="D35" s="50">
        <v>2608500</v>
      </c>
      <c r="E35" s="54">
        <v>2608500</v>
      </c>
      <c r="F35" s="54">
        <v>1448622.64</v>
      </c>
      <c r="G35" s="54">
        <f t="shared" si="5"/>
        <v>122.56921985547007</v>
      </c>
      <c r="H35" s="54">
        <f t="shared" si="6"/>
        <v>55.534699635806021</v>
      </c>
    </row>
    <row r="36" spans="2:12" ht="21" customHeight="1" x14ac:dyDescent="0.25">
      <c r="B36" s="77" t="s">
        <v>122</v>
      </c>
      <c r="C36" s="78"/>
      <c r="D36" s="78"/>
      <c r="E36" s="54">
        <v>11100</v>
      </c>
      <c r="F36" s="54">
        <v>11070.32</v>
      </c>
      <c r="G36" s="54">
        <v>0</v>
      </c>
      <c r="H36" s="54">
        <f t="shared" si="6"/>
        <v>99.732612612612613</v>
      </c>
      <c r="I36" s="36"/>
      <c r="J36" s="111"/>
      <c r="K36" s="36"/>
    </row>
    <row r="37" spans="2:12" s="81" customFormat="1" ht="25.5" x14ac:dyDescent="0.2">
      <c r="B37" s="82" t="s">
        <v>124</v>
      </c>
      <c r="C37" s="143">
        <v>7196.96</v>
      </c>
      <c r="D37" s="144">
        <v>30000</v>
      </c>
      <c r="E37" s="144">
        <v>30000</v>
      </c>
      <c r="F37" s="144">
        <v>11417.72</v>
      </c>
      <c r="G37" s="54">
        <f t="shared" si="5"/>
        <v>158.64642849202997</v>
      </c>
      <c r="H37" s="54">
        <f t="shared" si="6"/>
        <v>38.059066666666666</v>
      </c>
      <c r="I37" s="80"/>
      <c r="J37" s="80"/>
      <c r="K37" s="80"/>
      <c r="L37" s="55"/>
    </row>
    <row r="38" spans="2:12" s="81" customFormat="1" ht="12.75" x14ac:dyDescent="0.2">
      <c r="B38" s="105"/>
      <c r="C38" s="105"/>
      <c r="D38" s="105"/>
      <c r="E38" s="105"/>
      <c r="F38" s="105"/>
      <c r="G38" s="54"/>
      <c r="H38" s="54"/>
      <c r="I38" s="80"/>
      <c r="J38" s="80"/>
      <c r="K38" s="80"/>
      <c r="L38" s="55"/>
    </row>
    <row r="39" spans="2:12" s="107" customFormat="1" ht="12.75" x14ac:dyDescent="0.2">
      <c r="B39" s="105" t="s">
        <v>146</v>
      </c>
      <c r="C39" s="67">
        <f>C40</f>
        <v>1750</v>
      </c>
      <c r="D39" s="106">
        <f t="shared" ref="D39:F39" si="8">D40</f>
        <v>0</v>
      </c>
      <c r="E39" s="106">
        <f t="shared" si="8"/>
        <v>0</v>
      </c>
      <c r="F39" s="106">
        <f t="shared" si="8"/>
        <v>0</v>
      </c>
      <c r="G39" s="54">
        <f t="shared" si="5"/>
        <v>0</v>
      </c>
      <c r="H39" s="54">
        <v>0</v>
      </c>
      <c r="L39" s="108"/>
    </row>
    <row r="40" spans="2:12" ht="25.5" x14ac:dyDescent="0.25">
      <c r="B40" s="82" t="s">
        <v>147</v>
      </c>
      <c r="C40" s="103">
        <v>1750</v>
      </c>
      <c r="D40" s="33"/>
      <c r="E40" s="33"/>
      <c r="F40" s="103"/>
      <c r="G40" s="54">
        <f t="shared" si="5"/>
        <v>0</v>
      </c>
      <c r="H40" s="54">
        <v>0</v>
      </c>
    </row>
  </sheetData>
  <mergeCells count="1">
    <mergeCell ref="B2:H2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tabSelected="1" workbookViewId="0">
      <selection activeCell="E16" sqref="E16:E1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6"/>
      <c r="C1" s="16"/>
      <c r="D1" s="16"/>
      <c r="E1" s="16"/>
      <c r="F1" s="4"/>
      <c r="G1" s="4"/>
      <c r="H1" s="4"/>
    </row>
    <row r="2" spans="2:8" ht="15.75" customHeight="1" x14ac:dyDescent="0.25">
      <c r="B2" s="134" t="s">
        <v>34</v>
      </c>
      <c r="C2" s="134"/>
      <c r="D2" s="134"/>
      <c r="E2" s="134"/>
      <c r="F2" s="134"/>
      <c r="G2" s="134"/>
      <c r="H2" s="134"/>
    </row>
    <row r="3" spans="2:8" ht="18" x14ac:dyDescent="0.25">
      <c r="B3" s="16"/>
      <c r="C3" s="16"/>
      <c r="D3" s="16"/>
      <c r="E3" s="16"/>
      <c r="F3" s="4"/>
      <c r="G3" s="4"/>
      <c r="H3" s="4"/>
    </row>
    <row r="4" spans="2:8" ht="25.5" x14ac:dyDescent="0.25">
      <c r="B4" s="41" t="s">
        <v>7</v>
      </c>
      <c r="C4" s="41" t="s">
        <v>136</v>
      </c>
      <c r="D4" s="41" t="s">
        <v>148</v>
      </c>
      <c r="E4" s="41" t="s">
        <v>149</v>
      </c>
      <c r="F4" s="41" t="s">
        <v>154</v>
      </c>
      <c r="G4" s="41" t="s">
        <v>17</v>
      </c>
      <c r="H4" s="41" t="s">
        <v>38</v>
      </c>
    </row>
    <row r="5" spans="2:8" x14ac:dyDescent="0.25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30</v>
      </c>
      <c r="H5" s="43" t="s">
        <v>31</v>
      </c>
    </row>
    <row r="6" spans="2:8" ht="15.75" customHeight="1" x14ac:dyDescent="0.25">
      <c r="B6" s="8" t="s">
        <v>36</v>
      </c>
      <c r="C6" s="63">
        <f>C7</f>
        <v>1657685.8199999998</v>
      </c>
      <c r="D6" s="63">
        <f>D7</f>
        <v>4630000</v>
      </c>
      <c r="E6" s="63">
        <f>E7</f>
        <v>4651500</v>
      </c>
      <c r="F6" s="104">
        <f>F7</f>
        <v>2070002.26</v>
      </c>
      <c r="G6" s="104">
        <f>F6/C6*100</f>
        <v>124.87301483944648</v>
      </c>
      <c r="H6" s="104">
        <f>F6/E6*100</f>
        <v>44.50182220788993</v>
      </c>
    </row>
    <row r="7" spans="2:8" ht="15.75" customHeight="1" x14ac:dyDescent="0.25">
      <c r="B7" s="8" t="s">
        <v>126</v>
      </c>
      <c r="C7" s="50">
        <f>SUM(C8:C9)</f>
        <v>1657685.8199999998</v>
      </c>
      <c r="D7" s="50">
        <f>SUM(D8:D9)</f>
        <v>4630000</v>
      </c>
      <c r="E7" s="50">
        <f>SUM(E8:E9)</f>
        <v>4651500</v>
      </c>
      <c r="F7" s="103">
        <f>SUM(F8:F9)</f>
        <v>2070002.26</v>
      </c>
      <c r="G7" s="104">
        <f t="shared" ref="G7:G9" si="0">F7/C7*100</f>
        <v>124.87301483944648</v>
      </c>
      <c r="H7" s="104">
        <f t="shared" ref="H7:H9" si="1">F7/E7*100</f>
        <v>44.50182220788993</v>
      </c>
    </row>
    <row r="8" spans="2:8" ht="21" customHeight="1" x14ac:dyDescent="0.25">
      <c r="B8" s="14" t="s">
        <v>127</v>
      </c>
      <c r="C8" s="50">
        <v>1514441.21</v>
      </c>
      <c r="D8" s="50">
        <v>4430000</v>
      </c>
      <c r="E8" s="50">
        <v>4440400</v>
      </c>
      <c r="F8" s="103">
        <v>1887790.29</v>
      </c>
      <c r="G8" s="104">
        <f t="shared" si="0"/>
        <v>124.65259645173022</v>
      </c>
      <c r="H8" s="104">
        <f t="shared" si="1"/>
        <v>42.513969237005675</v>
      </c>
    </row>
    <row r="9" spans="2:8" ht="24" customHeight="1" x14ac:dyDescent="0.25">
      <c r="B9" s="23" t="s">
        <v>128</v>
      </c>
      <c r="C9" s="50">
        <v>143244.60999999999</v>
      </c>
      <c r="D9" s="50">
        <v>200000</v>
      </c>
      <c r="E9" s="50">
        <v>211100</v>
      </c>
      <c r="F9" s="103">
        <v>182211.97</v>
      </c>
      <c r="G9" s="104">
        <f t="shared" si="0"/>
        <v>127.20336911804222</v>
      </c>
      <c r="H9" s="104">
        <f t="shared" si="1"/>
        <v>86.315476077688302</v>
      </c>
    </row>
    <row r="10" spans="2:8" x14ac:dyDescent="0.25">
      <c r="B10" s="13" t="s">
        <v>11</v>
      </c>
      <c r="C10" s="50"/>
      <c r="D10" s="50"/>
      <c r="E10" s="53"/>
      <c r="F10" s="103"/>
      <c r="G10" s="103"/>
      <c r="H10" s="103"/>
    </row>
    <row r="12" spans="2:8" x14ac:dyDescent="0.25">
      <c r="B12" s="36"/>
      <c r="C12" s="36"/>
      <c r="D12" s="36"/>
      <c r="E12" s="36"/>
      <c r="F12" s="36"/>
      <c r="G12" s="36"/>
      <c r="H12" s="36"/>
    </row>
    <row r="13" spans="2:8" x14ac:dyDescent="0.25">
      <c r="B13" s="36"/>
      <c r="C13" s="36"/>
      <c r="D13" s="36"/>
      <c r="E13" s="36"/>
      <c r="F13" s="36"/>
      <c r="G13" s="36"/>
      <c r="H13" s="36"/>
    </row>
    <row r="14" spans="2:8" x14ac:dyDescent="0.25">
      <c r="B14" s="36"/>
      <c r="C14" s="36"/>
      <c r="D14" s="36"/>
      <c r="E14" s="36"/>
      <c r="F14" s="36"/>
      <c r="G14" s="36"/>
      <c r="H14" s="36"/>
    </row>
    <row r="15" spans="2:8" x14ac:dyDescent="0.25">
      <c r="E15" s="52"/>
    </row>
    <row r="16" spans="2:8" x14ac:dyDescent="0.25">
      <c r="E16" s="52"/>
    </row>
    <row r="18" spans="5:5" x14ac:dyDescent="0.25">
      <c r="E18" s="5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List1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Babić</cp:lastModifiedBy>
  <cp:lastPrinted>2025-07-21T10:34:56Z</cp:lastPrinted>
  <dcterms:created xsi:type="dcterms:W3CDTF">2022-08-12T12:51:27Z</dcterms:created>
  <dcterms:modified xsi:type="dcterms:W3CDTF">2025-07-21T11:39:59Z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